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01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172" documentId="13_ncr:1_{9AEE4718-6EC6-4CF0-A38F-78A8563AEFE6}" xr6:coauthVersionLast="47" xr6:coauthVersionMax="47" xr10:uidLastSave="{961BC806-1DA5-4903-9F3A-24CFF832F999}"/>
  <bookViews>
    <workbookView xWindow="38280" yWindow="1215" windowWidth="38640" windowHeight="21120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sveitarfélögum'!$A$5:$I$61</definedName>
    <definedName name="_xlnm.Print_Titles" localSheetId="0">'Íbúar eftir sveitarfélögum'!$5:$5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5" i="3"/>
  <c r="I16" i="3"/>
  <c r="I17" i="3"/>
  <c r="I18" i="3"/>
  <c r="I20" i="3"/>
  <c r="I21" i="3"/>
  <c r="I22" i="3"/>
  <c r="I23" i="3"/>
  <c r="I24" i="3"/>
  <c r="I25" i="3"/>
  <c r="I26" i="3"/>
  <c r="I27" i="3"/>
  <c r="I28" i="3"/>
  <c r="I30" i="3"/>
  <c r="I31" i="3"/>
  <c r="I32" i="3"/>
  <c r="I33" i="3"/>
  <c r="I34" i="3"/>
  <c r="I35" i="3"/>
  <c r="I36" i="3"/>
  <c r="I37" i="3"/>
  <c r="I38" i="3"/>
  <c r="I40" i="3"/>
  <c r="I41" i="3"/>
  <c r="I42" i="3"/>
  <c r="I43" i="3"/>
  <c r="I44" i="3"/>
  <c r="I46" i="3"/>
  <c r="I47" i="3"/>
  <c r="I48" i="3"/>
  <c r="I49" i="3"/>
  <c r="I50" i="3"/>
  <c r="I51" i="3"/>
  <c r="I52" i="3"/>
  <c r="I53" i="3"/>
  <c r="I54" i="3"/>
  <c r="I55" i="3"/>
  <c r="I56" i="3"/>
  <c r="I58" i="3"/>
  <c r="I59" i="3"/>
  <c r="I60" i="3"/>
  <c r="I61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H7" i="3"/>
  <c r="H8" i="3"/>
  <c r="H9" i="3"/>
  <c r="H10" i="3"/>
  <c r="H11" i="3"/>
  <c r="H12" i="3"/>
  <c r="H13" i="3"/>
  <c r="H15" i="3"/>
  <c r="H16" i="3"/>
  <c r="H17" i="3"/>
  <c r="H18" i="3"/>
  <c r="H20" i="3"/>
  <c r="H21" i="3"/>
  <c r="H22" i="3"/>
  <c r="H23" i="3"/>
  <c r="H24" i="3"/>
  <c r="H25" i="3"/>
  <c r="H26" i="3"/>
  <c r="H27" i="3"/>
  <c r="H28" i="3"/>
  <c r="H30" i="3"/>
  <c r="H31" i="3"/>
  <c r="H32" i="3"/>
  <c r="H33" i="3"/>
  <c r="H34" i="3"/>
  <c r="H35" i="3"/>
  <c r="H36" i="3"/>
  <c r="H37" i="3"/>
  <c r="H38" i="3"/>
  <c r="H40" i="3"/>
  <c r="H41" i="3"/>
  <c r="H42" i="3"/>
  <c r="H43" i="3"/>
  <c r="H44" i="3"/>
  <c r="H46" i="3"/>
  <c r="H47" i="3"/>
  <c r="H48" i="3"/>
  <c r="H49" i="3"/>
  <c r="H50" i="3"/>
  <c r="H51" i="3"/>
  <c r="H52" i="3"/>
  <c r="H53" i="3"/>
  <c r="H54" i="3"/>
  <c r="H55" i="3"/>
  <c r="H56" i="3"/>
  <c r="H58" i="3"/>
  <c r="H59" i="3"/>
  <c r="H60" i="3"/>
  <c r="H61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D39" i="3"/>
  <c r="D79" i="3" s="1"/>
  <c r="C39" i="3"/>
  <c r="C79" i="3" s="1"/>
  <c r="F14" i="3" l="1"/>
  <c r="E14" i="3"/>
  <c r="G14" i="3"/>
  <c r="H14" i="3" l="1"/>
  <c r="I14" i="3"/>
  <c r="F62" i="3" l="1"/>
  <c r="F19" i="3" l="1"/>
  <c r="G62" i="3"/>
  <c r="G19" i="3"/>
  <c r="H19" i="3"/>
  <c r="I19" i="3"/>
  <c r="H62" i="3"/>
  <c r="E62" i="3"/>
  <c r="E19" i="3" s="1"/>
  <c r="I62" i="3"/>
  <c r="G6" i="3" l="1"/>
  <c r="G57" i="3" l="1"/>
  <c r="G45" i="3" l="1"/>
  <c r="G29" i="3" l="1"/>
  <c r="G39" i="3" l="1"/>
  <c r="G79" i="3" s="1"/>
  <c r="E6" i="3" l="1"/>
  <c r="E57" i="3"/>
  <c r="E45" i="3"/>
  <c r="E29" i="3"/>
  <c r="E39" i="3"/>
  <c r="E79" i="3" l="1"/>
  <c r="F39" i="3"/>
  <c r="I39" i="3"/>
  <c r="F57" i="3"/>
  <c r="H57" i="3"/>
  <c r="F45" i="3"/>
  <c r="H45" i="3"/>
  <c r="H39" i="3"/>
  <c r="F29" i="3"/>
  <c r="H29" i="3"/>
  <c r="F6" i="3"/>
  <c r="H6" i="3"/>
  <c r="H79" i="3"/>
  <c r="F79" i="3"/>
  <c r="I79" i="3"/>
  <c r="I29" i="3"/>
  <c r="I45" i="3"/>
  <c r="I6" i="3"/>
  <c r="I57" i="3"/>
</calcChain>
</file>

<file path=xl/sharedStrings.xml><?xml version="1.0" encoding="utf-8"?>
<sst xmlns="http://schemas.openxmlformats.org/spreadsheetml/2006/main" count="86" uniqueCount="86">
  <si>
    <t>Fjöldi íbúa eftir sveitarfélögum 1. ágúst 2023  (og samanburður við íbúatölur 1. desember 2019-2022)</t>
  </si>
  <si>
    <t>Þjóðskrá 10. ágúst 2023</t>
  </si>
  <si>
    <t>Sveitarfélagsnúmer</t>
  </si>
  <si>
    <t>Sveitarfélag</t>
  </si>
  <si>
    <t>Fjöldi 
1. des. 2019</t>
  </si>
  <si>
    <t>Fjöldi 
1. des. 2020</t>
  </si>
  <si>
    <t>Fjöldi 
1. des. 2021</t>
  </si>
  <si>
    <t>Fjöldi 
1. des. 2022</t>
  </si>
  <si>
    <t>Fjöldi 
1. ágúst 2023</t>
  </si>
  <si>
    <t>Breyting 1. des. 2022 
- 1. ágúst 2023</t>
  </si>
  <si>
    <t>í %</t>
  </si>
  <si>
    <t>Höfuðborgarsvæðið</t>
  </si>
  <si>
    <t>0000</t>
  </si>
  <si>
    <t>Reykjavíkurborg</t>
  </si>
  <si>
    <t>Kópavogsbær</t>
  </si>
  <si>
    <t>Seltjarnarnesbær</t>
  </si>
  <si>
    <t>Garðabær</t>
  </si>
  <si>
    <t>Hafnarfjarðarkaupstaður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</si>
  <si>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</si>
  <si>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</si>
  <si>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</si>
  <si>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</si>
  <si>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</si>
  <si>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</si>
  <si>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Suðurnesjabær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</si>
  <si>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</si>
  <si>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</si>
  <si>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</si>
  <si>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</si>
  <si>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</si>
  <si>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</si>
  <si>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</si>
  <si>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</si>
  <si>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Stykkishólmsbær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</si>
  <si>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</si>
  <si>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</si>
  <si>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</si>
  <si>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</si>
  <si>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</si>
  <si>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</si>
  <si>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</si>
  <si>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</si>
  <si>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</si>
  <si>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</si>
  <si>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</si>
  <si>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</si>
  <si>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</si>
  <si>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</si>
  <si>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</si>
  <si>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Húnabyggð</t>
  </si>
  <si>
    <t>Skagafjörður</t>
  </si>
  <si>
    <t>Norðurland eystra</t>
  </si>
  <si>
    <t>Akureyrarbær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</si>
  <si>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</si>
  <si>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</si>
  <si>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</si>
  <si>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</si>
  <si>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</si>
  <si>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</si>
  <si>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</si>
  <si>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</si>
  <si>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Þingeyjarsveit</t>
  </si>
  <si>
    <t>Langanesbyggð og Svalbarðshreppur</t>
  </si>
  <si>
    <t>Austurland</t>
  </si>
  <si>
    <t>Fjarðabyggð</t>
  </si>
  <si>
    <t>Múlaþing</t>
  </si>
  <si>
    <t>Vopnafjarðarhreppur</t>
  </si>
  <si>
    <t>Fljótsdalshreppur</t>
  </si>
  <si>
    <t>Suðurland</t>
  </si>
  <si>
    <t>Vestmannaeyjabær</t>
  </si>
  <si>
    <t>Sveitarfélagið Árborg</t>
  </si>
  <si>
    <t>Sveitarfélagið Hornafjörður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</si>
  <si>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</si>
  <si>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</si>
  <si>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</si>
  <si>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</si>
  <si>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</si>
  <si>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</si>
  <si>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</si>
  <si>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</si>
  <si>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</si>
  <si>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</si>
  <si>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</si>
  <si>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</si>
  <si>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</si>
  <si>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Þessar tölur eru keyrðar úr grunnum Þjóðskrár og byggja á skráningu einstaklinga eftir sveitarfélögum (húskóða).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</si>
</sst>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2"/>
      <color rgb="FF020350"/>
      <name val="Arial"/>
      <family val="2"/>
    </font>
    <font>
      <sz val="11"/>
      <color rgb="FF44444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right" wrapText="1"/>
    </xf>
    <xf numFmtId="0" fontId="5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right" vertical="top"/>
    </xf>
    <xf numFmtId="0" fontId="9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49" fontId="5" fillId="3" borderId="2" xfId="0" applyNumberFormat="1" applyFont="1" applyFill="1" applyBorder="1" applyAlignment="1">
      <alignment horizontal="center" wrapText="1"/>
    </xf>
    <xf numFmtId="0" fontId="11" fillId="0" borderId="0" xfId="0" quotePrefix="1" applyFont="1"/>
    <xf numFmtId="3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</cellXfs>
  <cellStyles count="1">
    <cellStyle name="Normal" xfId="0" builtinId="0"/>
  </cellStyles>
  <dxfs count="18">
    <dxf>
      <numFmt numFmtId="164" formatCode="0.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  <bottom style="double">
          <color indexed="64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203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0</xdr:col>
      <xdr:colOff>1728107</xdr:colOff>
      <xdr:row>3</xdr:row>
      <xdr:rowOff>143963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D2EB6A-67EF-E0A3-02EB-C18469FE0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60071" cy="6474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A3542C-D84E-49AB-8ABA-3662C24FB69A}" name="Table2" displayName="Table2" ref="A5:I79" tableBorderDxfId="3">
  <tableColumns count="9">
    <tableColumn id="1" xr3:uid="{66CF74A5-7B06-4020-B570-B1BC532DA58A}" name="Sveitarfélagsnúmer" totalsRowLabel="Total"/>
    <tableColumn id="2" xr3:uid="{ED6D35A6-2480-4FCF-81AC-55A298B9FFEA}" name="Sveitarfélag"/>
    <tableColumn id="3" xr3:uid="{12EB6A9B-F350-46C8-A1BE-A1A1CFE9FEA7}" name="Fjöldi _x000a_1. des. 2019"/>
    <tableColumn id="4" xr3:uid="{DDCC0617-50CF-4CCD-8F04-1B15B6AC339F}" name="Fjöldi _x000a_1. des. 2020"/>
    <tableColumn id="5" xr3:uid="{7F8BD82D-9B06-4F84-8B18-017B893F5C5A}" name="Fjöldi _x000a_1. des. 2021"/>
    <tableColumn id="6" xr3:uid="{7724B61C-1526-4195-B8A9-281AD263D673}" name="Fjöldi _x000a_1. des. 2022" dataDxfId="2"/>
    <tableColumn id="9" xr3:uid="{090557DC-6C1E-4D16-BE66-909A9CA6422A}" name="Fjöldi _x000a_1. ágúst 2023" dataDxfId="1"/>
    <tableColumn id="7" xr3:uid="{27BE3BA6-6E58-4F54-9C72-52B47DFE137B}" name="Breyting 1. des. 2022 _x000a_- 1. ágúst 2023"/>
    <tableColumn id="8" xr3:uid="{F19698FF-35A5-4CE5-85CD-8E0E44CA5D1A}" name="í %" totalsRowFunction="sum" totalsRowDxfId="0">
      <calculatedColumnFormula>F6/E6-1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L101"/>
  <sheetViews>
    <sheetView tabSelected="1" topLeftCell="A12" zoomScale="70" zoomScaleNormal="70" workbookViewId="0">
      <pane xSplit="1" topLeftCell="B1" activePane="topRight" state="frozen"/>
      <selection pane="topRight" activeCell="L10" sqref="L10"/>
    </sheetView>
  </sheetViews>
  <sheetFormatPr defaultColWidth="9.140625" defaultRowHeight="14.25"/>
  <cols>
    <col min="1" max="1" width="31.7109375" style="5" customWidth="1"/>
    <col min="2" max="2" width="45.140625" style="5" bestFit="1" customWidth="1"/>
    <col min="3" max="4" width="18.85546875" style="12" customWidth="1"/>
    <col min="5" max="7" width="18.85546875" style="13" customWidth="1"/>
    <col min="8" max="8" width="25.85546875" style="14" bestFit="1" customWidth="1"/>
    <col min="9" max="9" width="10.28515625" style="13" bestFit="1" customWidth="1"/>
    <col min="10" max="16384" width="9.140625" style="5"/>
  </cols>
  <sheetData>
    <row r="1" spans="1:9">
      <c r="A1" s="1"/>
      <c r="C1" s="2"/>
      <c r="D1" s="2"/>
      <c r="E1" s="3"/>
      <c r="F1" s="3"/>
      <c r="G1" s="3"/>
      <c r="H1" s="4"/>
      <c r="I1" s="3"/>
    </row>
    <row r="2" spans="1:9" ht="18">
      <c r="B2" s="15" t="s">
        <v>0</v>
      </c>
      <c r="C2" s="2"/>
      <c r="D2" s="2"/>
      <c r="E2" s="3"/>
      <c r="F2" s="3"/>
      <c r="G2" s="3"/>
      <c r="H2" s="4"/>
      <c r="I2" s="3"/>
    </row>
    <row r="3" spans="1:9">
      <c r="A3" s="1"/>
      <c r="B3" s="16" t="s">
        <v>1</v>
      </c>
      <c r="C3" s="2"/>
      <c r="D3" s="2"/>
      <c r="E3" s="3"/>
      <c r="F3" s="3"/>
      <c r="G3" s="3"/>
      <c r="H3" s="4"/>
      <c r="I3" s="3"/>
    </row>
    <row r="4" spans="1:9">
      <c r="A4" s="1"/>
      <c r="B4" s="1"/>
      <c r="C4" s="2"/>
      <c r="D4" s="2"/>
      <c r="E4" s="3"/>
      <c r="F4" s="3"/>
      <c r="G4" s="3"/>
      <c r="H4" s="4"/>
      <c r="I4" s="3"/>
    </row>
    <row r="5" spans="1:9" ht="30.75">
      <c r="A5" s="34" t="s">
        <v>2</v>
      </c>
      <c r="B5" s="34" t="s">
        <v>3</v>
      </c>
      <c r="C5" s="33" t="s">
        <v>4</v>
      </c>
      <c r="D5" s="33" t="s">
        <v>5</v>
      </c>
      <c r="E5" s="33" t="s">
        <v>6</v>
      </c>
      <c r="F5" s="33" t="s">
        <v>7</v>
      </c>
      <c r="G5" s="33" t="s">
        <v>8</v>
      </c>
      <c r="H5" s="39" t="s">
        <v>9</v>
      </c>
      <c r="I5" s="35" t="s">
        <v>10</v>
      </c>
    </row>
    <row r="6" spans="1:9" ht="22.5" customHeight="1">
      <c r="A6" s="7" t="s">
        <v>11</v>
      </c>
      <c r="B6" s="8"/>
      <c r="C6" s="9">
        <v>233027</v>
      </c>
      <c r="D6" s="9">
        <v>236363</v>
      </c>
      <c r="E6" s="9">
        <f>E7+E8+E9+E10+E11+E12+E13</f>
        <v>240810</v>
      </c>
      <c r="F6" s="9">
        <f>F7+F8+F9+F10+F11+F12+F13</f>
        <v>247123</v>
      </c>
      <c r="G6" s="9">
        <f>G7+G8+G9+G10+G11+G12+G13</f>
        <v>251436</v>
      </c>
      <c r="H6" s="10">
        <f>Table2[[#This Row],[Fjöldi 
1. ágúst 2023]]-Table2[[#This Row],[Fjöldi 
1. des. 2022]]</f>
        <v>4313</v>
      </c>
      <c r="I6" s="11">
        <f>G6/F6-1</f>
        <v>1.7452847367505298E-2</v>
      </c>
    </row>
    <row r="7" spans="1:9" ht="15.75">
      <c r="A7" s="17" t="s">
        <v>12</v>
      </c>
      <c r="B7" s="18" t="s">
        <v>13</v>
      </c>
      <c r="C7" s="12">
        <v>131146</v>
      </c>
      <c r="D7" s="12">
        <v>133181</v>
      </c>
      <c r="E7" s="12">
        <v>135681</v>
      </c>
      <c r="F7" s="12">
        <v>139582</v>
      </c>
      <c r="G7" s="12">
        <v>142221</v>
      </c>
      <c r="H7" s="19">
        <f>Table2[[#This Row],[Fjöldi 
1. ágúst 2023]]-Table2[[#This Row],[Fjöldi 
1. des. 2022]]</f>
        <v>2639</v>
      </c>
      <c r="I7" s="20">
        <f>G7/F7-1</f>
        <v>1.8906449255634783E-2</v>
      </c>
    </row>
    <row r="8" spans="1:9" ht="15.75">
      <c r="A8" s="14">
        <v>1000</v>
      </c>
      <c r="B8" s="18" t="s">
        <v>14</v>
      </c>
      <c r="C8" s="12">
        <v>37936</v>
      </c>
      <c r="D8" s="12">
        <v>38209</v>
      </c>
      <c r="E8" s="12">
        <v>38987</v>
      </c>
      <c r="F8" s="12">
        <v>39797</v>
      </c>
      <c r="G8" s="12">
        <v>40266</v>
      </c>
      <c r="H8" s="19">
        <f>Table2[[#This Row],[Fjöldi 
1. ágúst 2023]]-Table2[[#This Row],[Fjöldi 
1. des. 2022]]</f>
        <v>469</v>
      </c>
      <c r="I8" s="20">
        <f>G8/F8-1</f>
        <v>1.1784807900093064E-2</v>
      </c>
    </row>
    <row r="9" spans="1:9" ht="15.75">
      <c r="A9" s="14">
        <v>1100</v>
      </c>
      <c r="B9" s="18" t="s">
        <v>15</v>
      </c>
      <c r="C9" s="12">
        <v>4719</v>
      </c>
      <c r="D9" s="12">
        <v>4744</v>
      </c>
      <c r="E9" s="12">
        <v>4728</v>
      </c>
      <c r="F9" s="12">
        <v>4668</v>
      </c>
      <c r="G9" s="12">
        <v>4699</v>
      </c>
      <c r="H9" s="19">
        <f>Table2[[#This Row],[Fjöldi 
1. ágúst 2023]]-Table2[[#This Row],[Fjöldi 
1. des. 2022]]</f>
        <v>31</v>
      </c>
      <c r="I9" s="20">
        <f>G9/F9-1</f>
        <v>6.6409597257925945E-3</v>
      </c>
    </row>
    <row r="10" spans="1:9" ht="15.75">
      <c r="A10" s="43">
        <v>1300</v>
      </c>
      <c r="B10" s="44" t="s">
        <v>16</v>
      </c>
      <c r="C10" s="45">
        <v>16924</v>
      </c>
      <c r="D10" s="45">
        <v>17668</v>
      </c>
      <c r="E10" s="45">
        <v>18404</v>
      </c>
      <c r="F10" s="45">
        <v>18867</v>
      </c>
      <c r="G10" s="45">
        <v>19234</v>
      </c>
      <c r="H10" s="41">
        <f>Table2[[#This Row],[Fjöldi 
1. ágúst 2023]]-Table2[[#This Row],[Fjöldi 
1. des. 2022]]</f>
        <v>367</v>
      </c>
      <c r="I10" s="42">
        <f>G10/F10-1</f>
        <v>1.9451953145704248E-2</v>
      </c>
    </row>
    <row r="11" spans="1:9" ht="15.75">
      <c r="A11" s="14">
        <v>1400</v>
      </c>
      <c r="B11" s="18" t="s">
        <v>17</v>
      </c>
      <c r="C11" s="12">
        <v>29986</v>
      </c>
      <c r="D11" s="12">
        <v>29752</v>
      </c>
      <c r="E11" s="12">
        <v>29742</v>
      </c>
      <c r="F11" s="12">
        <v>30505</v>
      </c>
      <c r="G11" s="12">
        <v>31093</v>
      </c>
      <c r="H11" s="19">
        <f>Table2[[#This Row],[Fjöldi 
1. ágúst 2023]]-Table2[[#This Row],[Fjöldi 
1. des. 2022]]</f>
        <v>588</v>
      </c>
      <c r="I11" s="20">
        <f>G11/F11-1</f>
        <v>1.9275528601868652E-2</v>
      </c>
    </row>
    <row r="12" spans="1:9" ht="15.75">
      <c r="A12" s="14">
        <v>1604</v>
      </c>
      <c r="B12" s="18" t="s">
        <v>18</v>
      </c>
      <c r="C12" s="12">
        <v>12069</v>
      </c>
      <c r="D12" s="12">
        <v>12562</v>
      </c>
      <c r="E12" s="12">
        <v>13023</v>
      </c>
      <c r="F12" s="12">
        <v>13418</v>
      </c>
      <c r="G12" s="12">
        <v>13647</v>
      </c>
      <c r="H12" s="19">
        <f>Table2[[#This Row],[Fjöldi 
1. ágúst 2023]]-Table2[[#This Row],[Fjöldi 
1. des. 2022]]</f>
        <v>229</v>
      </c>
      <c r="I12" s="20">
        <f>G12/F12-1</f>
        <v>1.7066626919064021E-2</v>
      </c>
    </row>
    <row r="13" spans="1:9" ht="15.75">
      <c r="A13" s="14">
        <v>1606</v>
      </c>
      <c r="B13" s="18" t="s">
        <v>19</v>
      </c>
      <c r="C13" s="12">
        <v>247</v>
      </c>
      <c r="D13" s="12">
        <v>247</v>
      </c>
      <c r="E13" s="12">
        <v>245</v>
      </c>
      <c r="F13" s="12">
        <v>286</v>
      </c>
      <c r="G13" s="12">
        <v>276</v>
      </c>
      <c r="H13" s="19">
        <f>Table2[[#This Row],[Fjöldi 
1. ágúst 2023]]-Table2[[#This Row],[Fjöldi 
1. des. 2022]]</f>
        <v>-10</v>
      </c>
      <c r="I13" s="20">
        <f>G13/F13-1</f>
        <v>-3.4965034965035002E-2</v>
      </c>
    </row>
    <row r="14" spans="1:9" ht="18.75" customHeight="1">
      <c r="A14" s="21" t="s">
        <v>20</v>
      </c>
      <c r="B14" s="22"/>
      <c r="C14" s="23">
        <v>27825</v>
      </c>
      <c r="D14" s="23">
        <v>28191</v>
      </c>
      <c r="E14" s="23">
        <f>E15+E16+E17+E18</f>
        <v>29052</v>
      </c>
      <c r="F14" s="23">
        <f>F15+F16+F17+F18</f>
        <v>30962</v>
      </c>
      <c r="G14" s="23">
        <f>G15+G16+G17+G18</f>
        <v>32379</v>
      </c>
      <c r="H14" s="24">
        <f>Table2[[#This Row],[Fjöldi 
1. ágúst 2023]]-Table2[[#This Row],[Fjöldi 
1. des. 2022]]</f>
        <v>1417</v>
      </c>
      <c r="I14" s="25">
        <f>G14/F14-1</f>
        <v>4.5765777404560337E-2</v>
      </c>
    </row>
    <row r="15" spans="1:9" ht="15.75">
      <c r="A15" s="14">
        <v>2000</v>
      </c>
      <c r="B15" s="18" t="s">
        <v>21</v>
      </c>
      <c r="C15" s="12">
        <v>19423</v>
      </c>
      <c r="D15" s="12">
        <v>19669</v>
      </c>
      <c r="E15" s="12">
        <v>20381</v>
      </c>
      <c r="F15" s="12">
        <v>21998</v>
      </c>
      <c r="G15" s="12">
        <v>23172</v>
      </c>
      <c r="H15" s="19">
        <f>Table2[[#This Row],[Fjöldi 
1. ágúst 2023]]-Table2[[#This Row],[Fjöldi 
1. des. 2022]]</f>
        <v>1174</v>
      </c>
      <c r="I15" s="20">
        <f>G15/F15-1</f>
        <v>5.3368488044367668E-2</v>
      </c>
    </row>
    <row r="16" spans="1:9" ht="15.75">
      <c r="A16" s="14">
        <v>2300</v>
      </c>
      <c r="B16" s="18" t="s">
        <v>22</v>
      </c>
      <c r="C16" s="12">
        <v>3508</v>
      </c>
      <c r="D16" s="12">
        <v>3548</v>
      </c>
      <c r="E16" s="12">
        <v>3589</v>
      </c>
      <c r="F16" s="12">
        <v>3661</v>
      </c>
      <c r="G16" s="12">
        <v>3727</v>
      </c>
      <c r="H16" s="19">
        <f>Table2[[#This Row],[Fjöldi 
1. ágúst 2023]]-Table2[[#This Row],[Fjöldi 
1. des. 2022]]</f>
        <v>66</v>
      </c>
      <c r="I16" s="20">
        <f>G16/F16-1</f>
        <v>1.8027861240098364E-2</v>
      </c>
    </row>
    <row r="17" spans="1:12" ht="15.75">
      <c r="A17" s="14">
        <v>2506</v>
      </c>
      <c r="B17" s="18" t="s">
        <v>23</v>
      </c>
      <c r="C17" s="12">
        <v>1308</v>
      </c>
      <c r="D17" s="12">
        <v>1325</v>
      </c>
      <c r="E17" s="12">
        <v>1338</v>
      </c>
      <c r="F17" s="12">
        <v>1394</v>
      </c>
      <c r="G17" s="12">
        <v>1504</v>
      </c>
      <c r="H17" s="19">
        <f>Table2[[#This Row],[Fjöldi 
1. ágúst 2023]]-Table2[[#This Row],[Fjöldi 
1. des. 2022]]</f>
        <v>110</v>
      </c>
      <c r="I17" s="20">
        <f>G17/F17-1</f>
        <v>7.8909612625537973E-2</v>
      </c>
    </row>
    <row r="18" spans="1:12" ht="15.75">
      <c r="A18" s="43">
        <v>2510</v>
      </c>
      <c r="B18" s="44" t="s">
        <v>24</v>
      </c>
      <c r="C18" s="45">
        <v>3586</v>
      </c>
      <c r="D18" s="45">
        <v>3649</v>
      </c>
      <c r="E18" s="45">
        <v>3744</v>
      </c>
      <c r="F18" s="45">
        <v>3909</v>
      </c>
      <c r="G18" s="45">
        <v>3976</v>
      </c>
      <c r="H18" s="41">
        <f>Table2[[#This Row],[Fjöldi 
1. ágúst 2023]]-Table2[[#This Row],[Fjöldi 
1. des. 2022]]</f>
        <v>67</v>
      </c>
      <c r="I18" s="42">
        <f>G18/F18-1</f>
        <v>1.7139933486825187E-2</v>
      </c>
    </row>
    <row r="19" spans="1:12" ht="19.5" customHeight="1">
      <c r="A19" s="21" t="s">
        <v>25</v>
      </c>
      <c r="B19" s="22"/>
      <c r="C19" s="23">
        <v>16666</v>
      </c>
      <c r="D19" s="23">
        <v>16705</v>
      </c>
      <c r="E19" s="23">
        <f>SUM(E20:E28)</f>
        <v>17028</v>
      </c>
      <c r="F19" s="23">
        <f>SUM(F20:F28)</f>
        <v>17486</v>
      </c>
      <c r="G19" s="23">
        <f>SUM(G20:G28)</f>
        <v>17936</v>
      </c>
      <c r="H19" s="26">
        <f>Table2[[#This Row],[Fjöldi 
1. ágúst 2023]]-Table2[[#This Row],[Fjöldi 
1. des. 2022]]</f>
        <v>450</v>
      </c>
      <c r="I19" s="25">
        <f>G19/F19-1</f>
        <v>2.5734873613176168E-2</v>
      </c>
      <c r="L19" s="40"/>
    </row>
    <row r="20" spans="1:12" ht="15.75">
      <c r="A20" s="14">
        <v>3000</v>
      </c>
      <c r="B20" s="18" t="s">
        <v>26</v>
      </c>
      <c r="C20" s="12">
        <v>7533</v>
      </c>
      <c r="D20" s="12">
        <v>9040</v>
      </c>
      <c r="E20" s="12">
        <v>7838</v>
      </c>
      <c r="F20" s="12">
        <v>7982</v>
      </c>
      <c r="G20" s="12">
        <v>8151</v>
      </c>
      <c r="H20" s="19">
        <f>Table2[[#This Row],[Fjöldi 
1. ágúst 2023]]-Table2[[#This Row],[Fjöldi 
1. des. 2022]]</f>
        <v>169</v>
      </c>
      <c r="I20" s="20">
        <f>G20/F20-1</f>
        <v>2.1172638436482094E-2</v>
      </c>
    </row>
    <row r="21" spans="1:12" ht="15.75">
      <c r="A21" s="14">
        <v>3506</v>
      </c>
      <c r="B21" s="18" t="s">
        <v>27</v>
      </c>
      <c r="C21" s="12">
        <v>65</v>
      </c>
      <c r="D21" s="12">
        <v>65</v>
      </c>
      <c r="E21" s="12">
        <v>60</v>
      </c>
      <c r="F21" s="12">
        <v>58</v>
      </c>
      <c r="G21" s="12">
        <v>65</v>
      </c>
      <c r="H21" s="19">
        <f>Table2[[#This Row],[Fjöldi 
1. ágúst 2023]]-Table2[[#This Row],[Fjöldi 
1. des. 2022]]</f>
        <v>7</v>
      </c>
      <c r="I21" s="20">
        <f>G21/F21-1</f>
        <v>0.1206896551724137</v>
      </c>
    </row>
    <row r="22" spans="1:12" ht="15.75">
      <c r="A22" s="14">
        <v>3511</v>
      </c>
      <c r="B22" s="18" t="s">
        <v>28</v>
      </c>
      <c r="C22" s="12">
        <v>625</v>
      </c>
      <c r="D22" s="12">
        <v>644</v>
      </c>
      <c r="E22" s="12">
        <v>687</v>
      </c>
      <c r="F22" s="12">
        <v>754</v>
      </c>
      <c r="G22" s="12">
        <v>749</v>
      </c>
      <c r="H22" s="19">
        <f>Table2[[#This Row],[Fjöldi 
1. ágúst 2023]]-Table2[[#This Row],[Fjöldi 
1. des. 2022]]</f>
        <v>-5</v>
      </c>
      <c r="I22" s="20">
        <f>G22/F22-1</f>
        <v>-6.6312997347479641E-3</v>
      </c>
    </row>
    <row r="23" spans="1:12" ht="15.75">
      <c r="A23" s="14">
        <v>3609</v>
      </c>
      <c r="B23" s="18" t="s">
        <v>29</v>
      </c>
      <c r="C23" s="12">
        <v>3855</v>
      </c>
      <c r="D23" s="12">
        <v>3765</v>
      </c>
      <c r="E23" s="12">
        <v>3875</v>
      </c>
      <c r="F23" s="12">
        <v>4068</v>
      </c>
      <c r="G23" s="12">
        <v>4281</v>
      </c>
      <c r="H23" s="19">
        <f>Table2[[#This Row],[Fjöldi 
1. ágúst 2023]]-Table2[[#This Row],[Fjöldi 
1. des. 2022]]</f>
        <v>213</v>
      </c>
      <c r="I23" s="20">
        <f>G23/F23-1</f>
        <v>5.2359882005899694E-2</v>
      </c>
    </row>
    <row r="24" spans="1:12" ht="15.75">
      <c r="A24" s="14">
        <v>3709</v>
      </c>
      <c r="B24" s="18" t="s">
        <v>30</v>
      </c>
      <c r="C24" s="12">
        <v>877</v>
      </c>
      <c r="D24" s="12">
        <v>870</v>
      </c>
      <c r="E24" s="12">
        <v>839</v>
      </c>
      <c r="F24" s="12">
        <v>862</v>
      </c>
      <c r="G24" s="12">
        <v>869</v>
      </c>
      <c r="H24" s="19">
        <f>Table2[[#This Row],[Fjöldi 
1. ágúst 2023]]-Table2[[#This Row],[Fjöldi 
1. des. 2022]]</f>
        <v>7</v>
      </c>
      <c r="I24" s="20">
        <f>G24/F24-1</f>
        <v>8.1206496519721227E-3</v>
      </c>
    </row>
    <row r="25" spans="1:12" ht="15.75">
      <c r="A25" s="14">
        <v>3713</v>
      </c>
      <c r="B25" s="18" t="s">
        <v>31</v>
      </c>
      <c r="C25" s="12">
        <v>124</v>
      </c>
      <c r="D25" s="12">
        <v>120</v>
      </c>
      <c r="E25" s="12">
        <v>103</v>
      </c>
      <c r="F25" s="12">
        <v>112</v>
      </c>
      <c r="G25" s="12">
        <v>128</v>
      </c>
      <c r="H25" s="19">
        <f>Table2[[#This Row],[Fjöldi 
1. ágúst 2023]]-Table2[[#This Row],[Fjöldi 
1. des. 2022]]</f>
        <v>16</v>
      </c>
      <c r="I25" s="20">
        <f>G25/F25-1</f>
        <v>0.14285714285714279</v>
      </c>
    </row>
    <row r="26" spans="1:12" ht="15.75">
      <c r="A26" s="14">
        <v>3714</v>
      </c>
      <c r="B26" s="18" t="s">
        <v>32</v>
      </c>
      <c r="C26" s="12">
        <v>1677</v>
      </c>
      <c r="D26" s="12">
        <v>1688</v>
      </c>
      <c r="E26" s="12">
        <v>1670</v>
      </c>
      <c r="F26" s="12">
        <v>1684</v>
      </c>
      <c r="G26" s="12">
        <v>1708</v>
      </c>
      <c r="H26" s="19">
        <f>Table2[[#This Row],[Fjöldi 
1. ágúst 2023]]-Table2[[#This Row],[Fjöldi 
1. des. 2022]]</f>
        <v>24</v>
      </c>
      <c r="I26" s="20">
        <f>G26/F26-1</f>
        <v>1.4251781472684133E-2</v>
      </c>
    </row>
    <row r="27" spans="1:12" ht="15.75">
      <c r="A27" s="14">
        <v>3716</v>
      </c>
      <c r="B27" s="18" t="s">
        <v>33</v>
      </c>
      <c r="C27" s="12">
        <v>1276</v>
      </c>
      <c r="D27" s="12">
        <v>1262</v>
      </c>
      <c r="E27" s="12">
        <v>1293</v>
      </c>
      <c r="F27" s="12">
        <v>1309</v>
      </c>
      <c r="G27" s="12">
        <v>1322</v>
      </c>
      <c r="H27" s="19">
        <f>Table2[[#This Row],[Fjöldi 
1. ágúst 2023]]-Table2[[#This Row],[Fjöldi 
1. des. 2022]]</f>
        <v>13</v>
      </c>
      <c r="I27" s="20">
        <f>G27/F27-1</f>
        <v>9.931245225362817E-3</v>
      </c>
    </row>
    <row r="28" spans="1:12" ht="15.75">
      <c r="A28" s="14">
        <v>3811</v>
      </c>
      <c r="B28" s="18" t="s">
        <v>34</v>
      </c>
      <c r="C28" s="12">
        <v>634</v>
      </c>
      <c r="D28" s="12">
        <v>626</v>
      </c>
      <c r="E28" s="12">
        <v>663</v>
      </c>
      <c r="F28" s="12">
        <v>657</v>
      </c>
      <c r="G28" s="12">
        <v>663</v>
      </c>
      <c r="H28" s="19">
        <f>Table2[[#This Row],[Fjöldi 
1. ágúst 2023]]-Table2[[#This Row],[Fjöldi 
1. des. 2022]]</f>
        <v>6</v>
      </c>
      <c r="I28" s="20">
        <f>G28/F28-1</f>
        <v>9.1324200913243114E-3</v>
      </c>
    </row>
    <row r="29" spans="1:12" ht="21" customHeight="1">
      <c r="A29" s="21" t="s">
        <v>35</v>
      </c>
      <c r="B29" s="27"/>
      <c r="C29" s="23">
        <v>7118</v>
      </c>
      <c r="D29" s="23">
        <v>7099</v>
      </c>
      <c r="E29" s="23">
        <f>E30+E31+E32+E33+E34+E35+E36+E37+E38</f>
        <v>7204</v>
      </c>
      <c r="F29" s="23">
        <f>F30+F31+F32+F33+F34+F35+F36+F37+F38</f>
        <v>7370</v>
      </c>
      <c r="G29" s="23">
        <f>G30+G31+G32+G33+G34+G35+G36+G37+G38</f>
        <v>7450</v>
      </c>
      <c r="H29" s="24">
        <f>Table2[[#This Row],[Fjöldi 
1. ágúst 2023]]-Table2[[#This Row],[Fjöldi 
1. des. 2022]]</f>
        <v>80</v>
      </c>
      <c r="I29" s="25">
        <f>G29/F29-1</f>
        <v>1.0854816824966029E-2</v>
      </c>
      <c r="L29" s="40"/>
    </row>
    <row r="30" spans="1:12" ht="15.75">
      <c r="A30" s="14">
        <v>4100</v>
      </c>
      <c r="B30" s="18" t="s">
        <v>36</v>
      </c>
      <c r="C30" s="12">
        <v>959</v>
      </c>
      <c r="D30" s="12">
        <v>952</v>
      </c>
      <c r="E30" s="12">
        <v>955</v>
      </c>
      <c r="F30" s="12">
        <v>989</v>
      </c>
      <c r="G30" s="12">
        <v>1009</v>
      </c>
      <c r="H30" s="19">
        <f>Table2[[#This Row],[Fjöldi 
1. ágúst 2023]]-Table2[[#This Row],[Fjöldi 
1. des. 2022]]</f>
        <v>20</v>
      </c>
      <c r="I30" s="20">
        <f>G30/F30-1</f>
        <v>2.0222446916076775E-2</v>
      </c>
    </row>
    <row r="31" spans="1:12" ht="15.75">
      <c r="A31" s="14">
        <v>4200</v>
      </c>
      <c r="B31" s="18" t="s">
        <v>37</v>
      </c>
      <c r="C31" s="12">
        <v>3810</v>
      </c>
      <c r="D31" s="12">
        <v>3790</v>
      </c>
      <c r="E31" s="12">
        <v>3841</v>
      </c>
      <c r="F31" s="12">
        <v>3872</v>
      </c>
      <c r="G31" s="12">
        <v>3891</v>
      </c>
      <c r="H31" s="19">
        <f>Table2[[#This Row],[Fjöldi 
1. ágúst 2023]]-Table2[[#This Row],[Fjöldi 
1. des. 2022]]</f>
        <v>19</v>
      </c>
      <c r="I31" s="20">
        <f>G31/F31-1</f>
        <v>4.9070247933884481E-3</v>
      </c>
    </row>
    <row r="32" spans="1:12" ht="15.75">
      <c r="A32" s="14">
        <v>4502</v>
      </c>
      <c r="B32" s="18" t="s">
        <v>38</v>
      </c>
      <c r="C32" s="12">
        <v>262</v>
      </c>
      <c r="D32" s="12">
        <v>236</v>
      </c>
      <c r="E32" s="12">
        <v>234</v>
      </c>
      <c r="F32" s="12">
        <v>242</v>
      </c>
      <c r="G32" s="12">
        <v>242</v>
      </c>
      <c r="H32" s="19">
        <f>Table2[[#This Row],[Fjöldi 
1. ágúst 2023]]-Table2[[#This Row],[Fjöldi 
1. des. 2022]]</f>
        <v>0</v>
      </c>
      <c r="I32" s="20">
        <f>G32/F32-1</f>
        <v>0</v>
      </c>
    </row>
    <row r="33" spans="1:12" ht="15.75">
      <c r="A33" s="14">
        <v>4604</v>
      </c>
      <c r="B33" s="18" t="s">
        <v>39</v>
      </c>
      <c r="C33" s="12">
        <v>252</v>
      </c>
      <c r="D33" s="12">
        <v>269</v>
      </c>
      <c r="E33" s="12">
        <v>255</v>
      </c>
      <c r="F33" s="12">
        <v>268</v>
      </c>
      <c r="G33" s="12">
        <v>268</v>
      </c>
      <c r="H33" s="19">
        <f>Table2[[#This Row],[Fjöldi 
1. ágúst 2023]]-Table2[[#This Row],[Fjöldi 
1. des. 2022]]</f>
        <v>0</v>
      </c>
      <c r="I33" s="20">
        <f>G33/F33-1</f>
        <v>0</v>
      </c>
    </row>
    <row r="34" spans="1:12" ht="15.75">
      <c r="A34" s="14">
        <v>4607</v>
      </c>
      <c r="B34" s="18" t="s">
        <v>40</v>
      </c>
      <c r="C34" s="12">
        <v>1020</v>
      </c>
      <c r="D34" s="12">
        <v>1065</v>
      </c>
      <c r="E34" s="12">
        <v>1131</v>
      </c>
      <c r="F34" s="12">
        <v>1174</v>
      </c>
      <c r="G34" s="12">
        <v>1203</v>
      </c>
      <c r="H34" s="19">
        <f>Table2[[#This Row],[Fjöldi 
1. ágúst 2023]]-Table2[[#This Row],[Fjöldi 
1. des. 2022]]</f>
        <v>29</v>
      </c>
      <c r="I34" s="20">
        <f>G34/F34-1</f>
        <v>2.4701873935264018E-2</v>
      </c>
    </row>
    <row r="35" spans="1:12" ht="15.75">
      <c r="A35" s="14">
        <v>4803</v>
      </c>
      <c r="B35" s="18" t="s">
        <v>41</v>
      </c>
      <c r="C35" s="12">
        <v>209</v>
      </c>
      <c r="D35" s="12">
        <v>202</v>
      </c>
      <c r="E35" s="12">
        <v>213</v>
      </c>
      <c r="F35" s="12">
        <v>234</v>
      </c>
      <c r="G35" s="12">
        <v>232</v>
      </c>
      <c r="H35" s="19">
        <f>Table2[[#This Row],[Fjöldi 
1. ágúst 2023]]-Table2[[#This Row],[Fjöldi 
1. des. 2022]]</f>
        <v>-2</v>
      </c>
      <c r="I35" s="20">
        <f>G35/F35-1</f>
        <v>-8.5470085470085166E-3</v>
      </c>
    </row>
    <row r="36" spans="1:12" ht="15.75">
      <c r="A36" s="14">
        <v>4901</v>
      </c>
      <c r="B36" s="18" t="s">
        <v>42</v>
      </c>
      <c r="C36" s="12">
        <v>43</v>
      </c>
      <c r="D36" s="12">
        <v>40</v>
      </c>
      <c r="E36" s="12">
        <v>41</v>
      </c>
      <c r="F36" s="12">
        <v>50</v>
      </c>
      <c r="G36" s="12">
        <v>52</v>
      </c>
      <c r="H36" s="19">
        <f>Table2[[#This Row],[Fjöldi 
1. ágúst 2023]]-Table2[[#This Row],[Fjöldi 
1. des. 2022]]</f>
        <v>2</v>
      </c>
      <c r="I36" s="20">
        <f>G36/F36-1</f>
        <v>4.0000000000000036E-2</v>
      </c>
    </row>
    <row r="37" spans="1:12" ht="15.75">
      <c r="A37" s="14">
        <v>4902</v>
      </c>
      <c r="B37" s="18" t="s">
        <v>43</v>
      </c>
      <c r="C37" s="12">
        <v>109</v>
      </c>
      <c r="D37" s="12">
        <v>110</v>
      </c>
      <c r="E37" s="12">
        <v>108</v>
      </c>
      <c r="F37" s="12">
        <v>113</v>
      </c>
      <c r="G37" s="12">
        <v>113</v>
      </c>
      <c r="H37" s="19">
        <f>Table2[[#This Row],[Fjöldi 
1. ágúst 2023]]-Table2[[#This Row],[Fjöldi 
1. des. 2022]]</f>
        <v>0</v>
      </c>
      <c r="I37" s="20">
        <f>G37/F37-1</f>
        <v>0</v>
      </c>
    </row>
    <row r="38" spans="1:12" ht="15.75">
      <c r="A38" s="14">
        <v>4911</v>
      </c>
      <c r="B38" s="18" t="s">
        <v>44</v>
      </c>
      <c r="C38" s="12">
        <v>454</v>
      </c>
      <c r="D38" s="12">
        <v>435</v>
      </c>
      <c r="E38" s="12">
        <v>426</v>
      </c>
      <c r="F38" s="12">
        <v>428</v>
      </c>
      <c r="G38" s="12">
        <v>440</v>
      </c>
      <c r="H38" s="19">
        <f>Table2[[#This Row],[Fjöldi 
1. ágúst 2023]]-Table2[[#This Row],[Fjöldi 
1. des. 2022]]</f>
        <v>12</v>
      </c>
      <c r="I38" s="20">
        <f>G38/F38-1</f>
        <v>2.8037383177569986E-2</v>
      </c>
    </row>
    <row r="39" spans="1:12" ht="21.75" customHeight="1">
      <c r="A39" s="21" t="s">
        <v>45</v>
      </c>
      <c r="B39" s="27"/>
      <c r="C39" s="23">
        <f>C40+C43+C41+C42+C44</f>
        <v>7327</v>
      </c>
      <c r="D39" s="23">
        <f>D40+D43+D41+D42+D44</f>
        <v>7412</v>
      </c>
      <c r="E39" s="23">
        <f>E40+E43+E41+E42+E44</f>
        <v>7424</v>
      </c>
      <c r="F39" s="23">
        <f>F40+F43+F41+F42+F44</f>
        <v>7446</v>
      </c>
      <c r="G39" s="23">
        <f>G40+G43+G41+G42+G44</f>
        <v>7509</v>
      </c>
      <c r="H39" s="26">
        <f>Table2[[#This Row],[Fjöldi 
1. ágúst 2023]]-Table2[[#This Row],[Fjöldi 
1. des. 2022]]</f>
        <v>63</v>
      </c>
      <c r="I39" s="38">
        <f>G39/F39-1</f>
        <v>8.4609186140209847E-3</v>
      </c>
      <c r="L39" s="40"/>
    </row>
    <row r="40" spans="1:12" ht="15.75">
      <c r="A40" s="43">
        <v>5508</v>
      </c>
      <c r="B40" s="44" t="s">
        <v>46</v>
      </c>
      <c r="C40" s="45">
        <v>1210</v>
      </c>
      <c r="D40" s="45">
        <v>1219</v>
      </c>
      <c r="E40" s="45">
        <v>1230</v>
      </c>
      <c r="F40" s="45">
        <v>1259</v>
      </c>
      <c r="G40" s="45">
        <v>1258</v>
      </c>
      <c r="H40" s="41">
        <f>Table2[[#This Row],[Fjöldi 
1. ágúst 2023]]-Table2[[#This Row],[Fjöldi 
1. des. 2022]]</f>
        <v>-1</v>
      </c>
      <c r="I40" s="42">
        <f>G40/F40-1</f>
        <v>-7.9428117553614896E-4</v>
      </c>
    </row>
    <row r="41" spans="1:12" ht="15.75">
      <c r="A41" s="14">
        <v>5609</v>
      </c>
      <c r="B41" s="18" t="s">
        <v>47</v>
      </c>
      <c r="C41" s="12">
        <v>473</v>
      </c>
      <c r="D41" s="12">
        <v>475</v>
      </c>
      <c r="E41" s="12">
        <v>484</v>
      </c>
      <c r="F41" s="12">
        <v>483</v>
      </c>
      <c r="G41" s="12">
        <v>469</v>
      </c>
      <c r="H41" s="19">
        <f>Table2[[#This Row],[Fjöldi 
1. ágúst 2023]]-Table2[[#This Row],[Fjöldi 
1. des. 2022]]</f>
        <v>-14</v>
      </c>
      <c r="I41" s="20">
        <f>G41/F41-1</f>
        <v>-2.8985507246376829E-2</v>
      </c>
    </row>
    <row r="42" spans="1:12" ht="15.75">
      <c r="A42" s="14">
        <v>5611</v>
      </c>
      <c r="B42" s="18" t="s">
        <v>48</v>
      </c>
      <c r="C42" s="12">
        <v>90</v>
      </c>
      <c r="D42" s="12">
        <v>92</v>
      </c>
      <c r="E42" s="12">
        <v>90</v>
      </c>
      <c r="F42" s="12">
        <v>89</v>
      </c>
      <c r="G42" s="12">
        <v>86</v>
      </c>
      <c r="H42" s="19">
        <f>Table2[[#This Row],[Fjöldi 
1. ágúst 2023]]-Table2[[#This Row],[Fjöldi 
1. des. 2022]]</f>
        <v>-3</v>
      </c>
      <c r="I42" s="20">
        <f>G42/F42-1</f>
        <v>-3.3707865168539297E-2</v>
      </c>
    </row>
    <row r="43" spans="1:12" ht="15.75">
      <c r="A43" s="14">
        <v>5613</v>
      </c>
      <c r="B43" s="18" t="s">
        <v>49</v>
      </c>
      <c r="C43" s="12">
        <v>1312</v>
      </c>
      <c r="D43" s="12">
        <v>1326</v>
      </c>
      <c r="E43" s="12">
        <v>1314</v>
      </c>
      <c r="F43" s="12">
        <v>1297</v>
      </c>
      <c r="G43" s="12">
        <v>1314</v>
      </c>
      <c r="H43" s="19">
        <f>Table2[[#This Row],[Fjöldi 
1. ágúst 2023]]-Table2[[#This Row],[Fjöldi 
1. des. 2022]]</f>
        <v>17</v>
      </c>
      <c r="I43" s="20">
        <f>G43/F43-1</f>
        <v>1.3107170393215073E-2</v>
      </c>
    </row>
    <row r="44" spans="1:12" ht="15.75">
      <c r="A44" s="14">
        <v>5716</v>
      </c>
      <c r="B44" s="18" t="s">
        <v>50</v>
      </c>
      <c r="C44" s="12">
        <v>4242</v>
      </c>
      <c r="D44" s="12">
        <v>4300</v>
      </c>
      <c r="E44" s="12">
        <v>4306</v>
      </c>
      <c r="F44" s="12">
        <v>4318</v>
      </c>
      <c r="G44" s="12">
        <v>4382</v>
      </c>
      <c r="H44" s="19">
        <f>Table2[[#This Row],[Fjöldi 
1. ágúst 2023]]-Table2[[#This Row],[Fjöldi 
1. des. 2022]]</f>
        <v>64</v>
      </c>
      <c r="I44" s="20">
        <f>G44/F44-1</f>
        <v>1.4821676702176934E-2</v>
      </c>
    </row>
    <row r="45" spans="1:12" ht="24" customHeight="1">
      <c r="A45" s="21" t="s">
        <v>51</v>
      </c>
      <c r="B45" s="27"/>
      <c r="C45" s="23">
        <v>30596</v>
      </c>
      <c r="D45" s="23">
        <v>30632</v>
      </c>
      <c r="E45" s="23">
        <f>E46+E47+E48+E49+E50+E51+E52+E53+E54+E55+E56</f>
        <v>31118</v>
      </c>
      <c r="F45" s="23">
        <f>F46+F47+F48+F49+F50+F51+F52+F53+F54+F55+F56</f>
        <v>31789</v>
      </c>
      <c r="G45" s="23">
        <f>G46+G47+G48+G49+G50+G51+G52+G53+G54+G55+G56</f>
        <v>32261</v>
      </c>
      <c r="H45" s="37">
        <f>Table2[[#This Row],[Fjöldi 
1. ágúst 2023]]-Table2[[#This Row],[Fjöldi 
1. des. 2022]]</f>
        <v>472</v>
      </c>
      <c r="I45" s="38">
        <f>G45/F45-1</f>
        <v>1.4847903362798398E-2</v>
      </c>
      <c r="L45" s="40"/>
    </row>
    <row r="46" spans="1:12" ht="15.75">
      <c r="A46" s="14">
        <v>6000</v>
      </c>
      <c r="B46" s="18" t="s">
        <v>52</v>
      </c>
      <c r="C46" s="12">
        <v>19024</v>
      </c>
      <c r="D46" s="12">
        <v>19217</v>
      </c>
      <c r="E46" s="12">
        <v>19583</v>
      </c>
      <c r="F46" s="12">
        <v>19898</v>
      </c>
      <c r="G46" s="12">
        <v>20147</v>
      </c>
      <c r="H46" s="19">
        <f>Table2[[#This Row],[Fjöldi 
1. ágúst 2023]]-Table2[[#This Row],[Fjöldi 
1. des. 2022]]</f>
        <v>249</v>
      </c>
      <c r="I46" s="20">
        <f>G46/F46-1</f>
        <v>1.2513820484470806E-2</v>
      </c>
    </row>
    <row r="47" spans="1:12" ht="15.75">
      <c r="A47" s="43">
        <v>6100</v>
      </c>
      <c r="B47" s="44" t="s">
        <v>53</v>
      </c>
      <c r="C47" s="45">
        <v>3111</v>
      </c>
      <c r="D47" s="45">
        <v>3034</v>
      </c>
      <c r="E47" s="45">
        <v>3038</v>
      </c>
      <c r="F47" s="45">
        <v>3162</v>
      </c>
      <c r="G47" s="45">
        <v>3199</v>
      </c>
      <c r="H47" s="41">
        <f>Table2[[#This Row],[Fjöldi 
1. ágúst 2023]]-Table2[[#This Row],[Fjöldi 
1. des. 2022]]</f>
        <v>37</v>
      </c>
      <c r="I47" s="42">
        <f>G47/F47-1</f>
        <v>1.1701454775458586E-2</v>
      </c>
    </row>
    <row r="48" spans="1:12" ht="15.75">
      <c r="A48" s="14">
        <v>6250</v>
      </c>
      <c r="B48" s="18" t="s">
        <v>54</v>
      </c>
      <c r="C48" s="12">
        <v>2007</v>
      </c>
      <c r="D48" s="12">
        <v>1987</v>
      </c>
      <c r="E48" s="12">
        <v>1971</v>
      </c>
      <c r="F48" s="12">
        <v>1977</v>
      </c>
      <c r="G48" s="12">
        <v>2019</v>
      </c>
      <c r="H48" s="19">
        <f>Table2[[#This Row],[Fjöldi 
1. ágúst 2023]]-Table2[[#This Row],[Fjöldi 
1. des. 2022]]</f>
        <v>42</v>
      </c>
      <c r="I48" s="20">
        <f>G48/F48-1</f>
        <v>2.1244309559939278E-2</v>
      </c>
    </row>
    <row r="49" spans="1:12" ht="15.75">
      <c r="A49" s="43">
        <v>6400</v>
      </c>
      <c r="B49" s="44" t="s">
        <v>55</v>
      </c>
      <c r="C49" s="45">
        <v>1902</v>
      </c>
      <c r="D49" s="45">
        <v>1861</v>
      </c>
      <c r="E49" s="45">
        <v>1862</v>
      </c>
      <c r="F49" s="45">
        <v>1905</v>
      </c>
      <c r="G49" s="45">
        <v>1915</v>
      </c>
      <c r="H49" s="41">
        <f>Table2[[#This Row],[Fjöldi 
1. ágúst 2023]]-Table2[[#This Row],[Fjöldi 
1. des. 2022]]</f>
        <v>10</v>
      </c>
      <c r="I49" s="42">
        <f>G49/F49-1</f>
        <v>5.249343832020914E-3</v>
      </c>
    </row>
    <row r="50" spans="1:12" ht="15.75">
      <c r="A50" s="14">
        <v>6513</v>
      </c>
      <c r="B50" s="18" t="s">
        <v>56</v>
      </c>
      <c r="C50" s="12">
        <v>1079</v>
      </c>
      <c r="D50" s="12">
        <v>1095</v>
      </c>
      <c r="E50" s="12">
        <v>1120</v>
      </c>
      <c r="F50" s="12">
        <v>1157</v>
      </c>
      <c r="G50" s="12">
        <v>1178</v>
      </c>
      <c r="H50" s="19">
        <f>Table2[[#This Row],[Fjöldi 
1. ágúst 2023]]-Table2[[#This Row],[Fjöldi 
1. des. 2022]]</f>
        <v>21</v>
      </c>
      <c r="I50" s="20">
        <f>G50/F50-1</f>
        <v>1.8150388936905681E-2</v>
      </c>
    </row>
    <row r="51" spans="1:12" ht="15.75">
      <c r="A51" s="14">
        <v>6515</v>
      </c>
      <c r="B51" s="18" t="s">
        <v>57</v>
      </c>
      <c r="C51" s="12">
        <v>621</v>
      </c>
      <c r="D51" s="12">
        <v>648</v>
      </c>
      <c r="E51" s="12">
        <v>704</v>
      </c>
      <c r="F51" s="12">
        <v>769</v>
      </c>
      <c r="G51" s="12">
        <v>791</v>
      </c>
      <c r="H51" s="19">
        <f>Table2[[#This Row],[Fjöldi 
1. ágúst 2023]]-Table2[[#This Row],[Fjöldi 
1. des. 2022]]</f>
        <v>22</v>
      </c>
      <c r="I51" s="20">
        <f>G51/F51-1</f>
        <v>2.860858257477239E-2</v>
      </c>
    </row>
    <row r="52" spans="1:12" ht="15.75">
      <c r="A52" s="14">
        <v>6601</v>
      </c>
      <c r="B52" s="18" t="s">
        <v>58</v>
      </c>
      <c r="C52" s="12">
        <v>482</v>
      </c>
      <c r="D52" s="12">
        <v>436</v>
      </c>
      <c r="E52" s="12">
        <v>457</v>
      </c>
      <c r="F52" s="12">
        <v>482</v>
      </c>
      <c r="G52" s="12">
        <v>502</v>
      </c>
      <c r="H52" s="19">
        <f>Table2[[#This Row],[Fjöldi 
1. ágúst 2023]]-Table2[[#This Row],[Fjöldi 
1. des. 2022]]</f>
        <v>20</v>
      </c>
      <c r="I52" s="20">
        <f>G52/F52-1</f>
        <v>4.1493775933610033E-2</v>
      </c>
    </row>
    <row r="53" spans="1:12" ht="15.75">
      <c r="A53" s="14">
        <v>6602</v>
      </c>
      <c r="B53" s="18" t="s">
        <v>59</v>
      </c>
      <c r="C53" s="12">
        <v>370</v>
      </c>
      <c r="D53" s="12">
        <v>371</v>
      </c>
      <c r="E53" s="12">
        <v>369</v>
      </c>
      <c r="F53" s="12">
        <v>381</v>
      </c>
      <c r="G53" s="12">
        <v>393</v>
      </c>
      <c r="H53" s="19">
        <f>Table2[[#This Row],[Fjöldi 
1. ágúst 2023]]-Table2[[#This Row],[Fjöldi 
1. des. 2022]]</f>
        <v>12</v>
      </c>
      <c r="I53" s="20">
        <f>G53/F53-1</f>
        <v>3.1496062992125928E-2</v>
      </c>
    </row>
    <row r="54" spans="1:12" ht="15.75">
      <c r="A54" s="43">
        <v>6611</v>
      </c>
      <c r="B54" s="44" t="s">
        <v>60</v>
      </c>
      <c r="C54" s="45">
        <v>54</v>
      </c>
      <c r="D54" s="45">
        <v>56</v>
      </c>
      <c r="E54" s="45">
        <v>61</v>
      </c>
      <c r="F54" s="45">
        <v>61</v>
      </c>
      <c r="G54" s="45">
        <v>57</v>
      </c>
      <c r="H54" s="41">
        <f>Table2[[#This Row],[Fjöldi 
1. ágúst 2023]]-Table2[[#This Row],[Fjöldi 
1. des. 2022]]</f>
        <v>-4</v>
      </c>
      <c r="I54" s="42">
        <f>G54/F54-1</f>
        <v>-6.557377049180324E-2</v>
      </c>
    </row>
    <row r="55" spans="1:12" ht="15.75">
      <c r="A55" s="14">
        <v>6613</v>
      </c>
      <c r="B55" s="18" t="s">
        <v>61</v>
      </c>
      <c r="C55" s="12">
        <v>1371</v>
      </c>
      <c r="D55" s="12">
        <v>1329</v>
      </c>
      <c r="E55" s="12">
        <v>1349</v>
      </c>
      <c r="F55" s="12">
        <v>1403</v>
      </c>
      <c r="G55" s="12">
        <v>1478</v>
      </c>
      <c r="H55" s="19">
        <f>Table2[[#This Row],[Fjöldi 
1. ágúst 2023]]-Table2[[#This Row],[Fjöldi 
1. des. 2022]]</f>
        <v>75</v>
      </c>
      <c r="I55" s="20">
        <f>G55/F55-1</f>
        <v>5.3456878118317785E-2</v>
      </c>
    </row>
    <row r="56" spans="1:12" ht="15.75">
      <c r="A56" s="14">
        <v>6710</v>
      </c>
      <c r="B56" s="18" t="s">
        <v>62</v>
      </c>
      <c r="C56" s="12">
        <v>575</v>
      </c>
      <c r="D56" s="12">
        <v>598</v>
      </c>
      <c r="E56" s="12">
        <v>604</v>
      </c>
      <c r="F56" s="12">
        <v>594</v>
      </c>
      <c r="G56" s="12">
        <v>582</v>
      </c>
      <c r="H56" s="19">
        <f>Table2[[#This Row],[Fjöldi 
1. ágúst 2023]]-Table2[[#This Row],[Fjöldi 
1. des. 2022]]</f>
        <v>-12</v>
      </c>
      <c r="I56" s="20">
        <f>G56/F56-1</f>
        <v>-2.0202020202020221E-2</v>
      </c>
    </row>
    <row r="57" spans="1:12" ht="19.5" customHeight="1">
      <c r="A57" s="21" t="s">
        <v>63</v>
      </c>
      <c r="B57" s="27"/>
      <c r="C57" s="23">
        <v>10740</v>
      </c>
      <c r="D57" s="23">
        <v>10849</v>
      </c>
      <c r="E57" s="23">
        <f>E58+E59+E60+E61</f>
        <v>11014</v>
      </c>
      <c r="F57" s="23">
        <f>F58+F59+F60+F61</f>
        <v>11232</v>
      </c>
      <c r="G57" s="23">
        <f>G58+G59+G60+G61</f>
        <v>11418</v>
      </c>
      <c r="H57" s="24">
        <f>Table2[[#This Row],[Fjöldi 
1. ágúst 2023]]-Table2[[#This Row],[Fjöldi 
1. des. 2022]]</f>
        <v>186</v>
      </c>
      <c r="I57" s="25">
        <f>G57/F57-1</f>
        <v>1.6559829059829001E-2</v>
      </c>
      <c r="L57" s="40"/>
    </row>
    <row r="58" spans="1:12" ht="15.75">
      <c r="A58" s="14">
        <v>7300</v>
      </c>
      <c r="B58" s="18" t="s">
        <v>64</v>
      </c>
      <c r="C58" s="12">
        <v>5073</v>
      </c>
      <c r="D58" s="12">
        <v>5088</v>
      </c>
      <c r="E58" s="12">
        <v>5187</v>
      </c>
      <c r="F58" s="12">
        <v>5259</v>
      </c>
      <c r="G58" s="12">
        <v>5319</v>
      </c>
      <c r="H58" s="19">
        <f>Table2[[#This Row],[Fjöldi 
1. ágúst 2023]]-Table2[[#This Row],[Fjöldi 
1. des. 2022]]</f>
        <v>60</v>
      </c>
      <c r="I58" s="20">
        <f>G58/F58-1</f>
        <v>1.1409013120365019E-2</v>
      </c>
    </row>
    <row r="59" spans="1:12" ht="15.75">
      <c r="A59" s="14">
        <v>7400</v>
      </c>
      <c r="B59" s="18" t="s">
        <v>65</v>
      </c>
      <c r="C59" s="12">
        <v>4925</v>
      </c>
      <c r="D59" s="12">
        <v>5005</v>
      </c>
      <c r="E59" s="12">
        <v>5059</v>
      </c>
      <c r="F59" s="12">
        <v>5217</v>
      </c>
      <c r="G59" s="12">
        <v>5335</v>
      </c>
      <c r="H59" s="19">
        <f>Table2[[#This Row],[Fjöldi 
1. ágúst 2023]]-Table2[[#This Row],[Fjöldi 
1. des. 2022]]</f>
        <v>118</v>
      </c>
      <c r="I59" s="20">
        <f>G59/F59-1</f>
        <v>2.2618363043894973E-2</v>
      </c>
    </row>
    <row r="60" spans="1:12" ht="15.75">
      <c r="A60" s="14">
        <v>7502</v>
      </c>
      <c r="B60" s="18" t="s">
        <v>66</v>
      </c>
      <c r="C60" s="12">
        <v>656</v>
      </c>
      <c r="D60" s="12">
        <v>658</v>
      </c>
      <c r="E60" s="12">
        <v>668</v>
      </c>
      <c r="F60" s="12">
        <v>660</v>
      </c>
      <c r="G60" s="12">
        <v>664</v>
      </c>
      <c r="H60" s="19">
        <f>Table2[[#This Row],[Fjöldi 
1. ágúst 2023]]-Table2[[#This Row],[Fjöldi 
1. des. 2022]]</f>
        <v>4</v>
      </c>
      <c r="I60" s="20">
        <f>G60/F60-1</f>
        <v>6.0606060606060996E-3</v>
      </c>
    </row>
    <row r="61" spans="1:12" ht="15.75">
      <c r="A61" s="14">
        <v>7505</v>
      </c>
      <c r="B61" s="18" t="s">
        <v>67</v>
      </c>
      <c r="C61" s="12">
        <v>86</v>
      </c>
      <c r="D61" s="12">
        <v>98</v>
      </c>
      <c r="E61" s="12">
        <v>100</v>
      </c>
      <c r="F61" s="12">
        <v>96</v>
      </c>
      <c r="G61" s="12">
        <v>100</v>
      </c>
      <c r="H61" s="19">
        <f>Table2[[#This Row],[Fjöldi 
1. ágúst 2023]]-Table2[[#This Row],[Fjöldi 
1. des. 2022]]</f>
        <v>4</v>
      </c>
      <c r="I61" s="20">
        <f>G61/F61-1</f>
        <v>4.1666666666666741E-2</v>
      </c>
    </row>
    <row r="62" spans="1:12" ht="20.25" customHeight="1">
      <c r="A62" s="21" t="s">
        <v>68</v>
      </c>
      <c r="B62" s="22"/>
      <c r="C62" s="23">
        <v>30829</v>
      </c>
      <c r="D62" s="23">
        <v>31358</v>
      </c>
      <c r="E62" s="23">
        <f>E63+E64+E65+E66+E67+E68+E69+E70+E71+E72+E73+E74+E75+E76+E77</f>
        <v>32380</v>
      </c>
      <c r="F62" s="23">
        <f>F63+F64+F65+F66+F67+F68+F69+F70+F71+F72+F73+F74+F75+F76+F77</f>
        <v>33763</v>
      </c>
      <c r="G62" s="23">
        <f>G63+G64+G65+G66+G67+G68+G69+G70+G71+G72+G73+G74+G75+G76+G77</f>
        <v>34891</v>
      </c>
      <c r="H62" s="26">
        <f>Table2[[#This Row],[Fjöldi 
1. ágúst 2023]]-Table2[[#This Row],[Fjöldi 
1. des. 2022]]</f>
        <v>1128</v>
      </c>
      <c r="I62" s="25">
        <f>G62/F62-1</f>
        <v>3.3409353434232791E-2</v>
      </c>
      <c r="L62" s="40"/>
    </row>
    <row r="63" spans="1:12" ht="15.75">
      <c r="A63" s="14">
        <v>8000</v>
      </c>
      <c r="B63" s="18" t="s">
        <v>69</v>
      </c>
      <c r="C63" s="12">
        <v>4358</v>
      </c>
      <c r="D63" s="12">
        <v>4330</v>
      </c>
      <c r="E63" s="12">
        <v>4416</v>
      </c>
      <c r="F63" s="12">
        <v>4525</v>
      </c>
      <c r="G63" s="12">
        <v>4600</v>
      </c>
      <c r="H63" s="19">
        <f>Table2[[#This Row],[Fjöldi 
1. ágúst 2023]]-Table2[[#This Row],[Fjöldi 
1. des. 2022]]</f>
        <v>75</v>
      </c>
      <c r="I63" s="20">
        <f>G63/F63-1</f>
        <v>1.6574585635359185E-2</v>
      </c>
    </row>
    <row r="64" spans="1:12" ht="15.75">
      <c r="A64" s="43">
        <v>8200</v>
      </c>
      <c r="B64" s="44" t="s">
        <v>70</v>
      </c>
      <c r="C64" s="45">
        <v>10055</v>
      </c>
      <c r="D64" s="45">
        <v>10425</v>
      </c>
      <c r="E64" s="45">
        <v>10794</v>
      </c>
      <c r="F64" s="45">
        <v>11187</v>
      </c>
      <c r="G64" s="45">
        <v>11566</v>
      </c>
      <c r="H64" s="41">
        <f>Table2[[#This Row],[Fjöldi 
1. ágúst 2023]]-Table2[[#This Row],[Fjöldi 
1. des. 2022]]</f>
        <v>379</v>
      </c>
      <c r="I64" s="42">
        <f>G64/F64-1</f>
        <v>3.3878609099847967E-2</v>
      </c>
    </row>
    <row r="65" spans="1:9" ht="15.75">
      <c r="A65" s="14">
        <v>8401</v>
      </c>
      <c r="B65" s="18" t="s">
        <v>71</v>
      </c>
      <c r="C65" s="12">
        <v>2435</v>
      </c>
      <c r="D65" s="12">
        <v>2396</v>
      </c>
      <c r="E65" s="12">
        <v>2450</v>
      </c>
      <c r="F65" s="12">
        <v>2550</v>
      </c>
      <c r="G65" s="12">
        <v>2612</v>
      </c>
      <c r="H65" s="19">
        <f>Table2[[#This Row],[Fjöldi 
1. ágúst 2023]]-Table2[[#This Row],[Fjöldi 
1. des. 2022]]</f>
        <v>62</v>
      </c>
      <c r="I65" s="20">
        <f>G65/F65-1</f>
        <v>2.431372549019617E-2</v>
      </c>
    </row>
    <row r="66" spans="1:9" ht="15.75">
      <c r="A66" s="14">
        <v>8508</v>
      </c>
      <c r="B66" s="18" t="s">
        <v>72</v>
      </c>
      <c r="C66" s="12">
        <v>717</v>
      </c>
      <c r="D66" s="12">
        <v>764</v>
      </c>
      <c r="E66" s="12">
        <v>808</v>
      </c>
      <c r="F66" s="12">
        <v>880</v>
      </c>
      <c r="G66" s="12">
        <v>964</v>
      </c>
      <c r="H66" s="19">
        <f>Table2[[#This Row],[Fjöldi 
1. ágúst 2023]]-Table2[[#This Row],[Fjöldi 
1. des. 2022]]</f>
        <v>84</v>
      </c>
      <c r="I66" s="20">
        <f>G66/F66-1</f>
        <v>9.5454545454545459E-2</v>
      </c>
    </row>
    <row r="67" spans="1:9" ht="15.75">
      <c r="A67" s="14">
        <v>8509</v>
      </c>
      <c r="B67" s="18" t="s">
        <v>73</v>
      </c>
      <c r="C67" s="12">
        <v>626</v>
      </c>
      <c r="D67" s="12">
        <v>629</v>
      </c>
      <c r="E67" s="12">
        <v>647</v>
      </c>
      <c r="F67" s="12">
        <v>681</v>
      </c>
      <c r="G67" s="12">
        <v>699</v>
      </c>
      <c r="H67" s="19">
        <f>Table2[[#This Row],[Fjöldi 
1. ágúst 2023]]-Table2[[#This Row],[Fjöldi 
1. des. 2022]]</f>
        <v>18</v>
      </c>
      <c r="I67" s="20">
        <f>G67/F67-1</f>
        <v>2.6431718061673992E-2</v>
      </c>
    </row>
    <row r="68" spans="1:9" ht="15.75">
      <c r="A68" s="14">
        <v>8610</v>
      </c>
      <c r="B68" s="18" t="s">
        <v>74</v>
      </c>
      <c r="C68" s="12">
        <v>251</v>
      </c>
      <c r="D68" s="12">
        <v>274</v>
      </c>
      <c r="E68" s="12">
        <v>261</v>
      </c>
      <c r="F68" s="12">
        <v>295</v>
      </c>
      <c r="G68" s="12">
        <v>316</v>
      </c>
      <c r="H68" s="19">
        <f>Table2[[#This Row],[Fjöldi 
1. ágúst 2023]]-Table2[[#This Row],[Fjöldi 
1. des. 2022]]</f>
        <v>21</v>
      </c>
      <c r="I68" s="20">
        <f>G68/F68-1</f>
        <v>7.118644067796609E-2</v>
      </c>
    </row>
    <row r="69" spans="1:9" ht="15.75">
      <c r="A69" s="43">
        <v>8613</v>
      </c>
      <c r="B69" s="44" t="s">
        <v>75</v>
      </c>
      <c r="C69" s="45">
        <v>1960</v>
      </c>
      <c r="D69" s="45">
        <v>1938</v>
      </c>
      <c r="E69" s="45">
        <v>1977</v>
      </c>
      <c r="F69" s="45">
        <v>2040</v>
      </c>
      <c r="G69" s="45">
        <v>2101</v>
      </c>
      <c r="H69" s="41">
        <f>Table2[[#This Row],[Fjöldi 
1. ágúst 2023]]-Table2[[#This Row],[Fjöldi 
1. des. 2022]]</f>
        <v>61</v>
      </c>
      <c r="I69" s="42">
        <f>G69/F69-1</f>
        <v>2.9901960784313619E-2</v>
      </c>
    </row>
    <row r="70" spans="1:9" ht="15.75">
      <c r="A70" s="14">
        <v>8614</v>
      </c>
      <c r="B70" s="18" t="s">
        <v>76</v>
      </c>
      <c r="C70" s="12">
        <v>1684</v>
      </c>
      <c r="D70" s="12">
        <v>1744</v>
      </c>
      <c r="E70" s="12">
        <v>1806</v>
      </c>
      <c r="F70" s="12">
        <v>1865</v>
      </c>
      <c r="G70" s="12">
        <v>1922</v>
      </c>
      <c r="H70" s="19">
        <f>Table2[[#This Row],[Fjöldi 
1. ágúst 2023]]-Table2[[#This Row],[Fjöldi 
1. des. 2022]]</f>
        <v>57</v>
      </c>
      <c r="I70" s="20">
        <f>G70/F70-1</f>
        <v>3.0563002680965123E-2</v>
      </c>
    </row>
    <row r="71" spans="1:9" ht="15.75">
      <c r="A71" s="14">
        <v>8710</v>
      </c>
      <c r="B71" s="18" t="s">
        <v>77</v>
      </c>
      <c r="C71" s="12">
        <v>817</v>
      </c>
      <c r="D71" s="12">
        <v>823</v>
      </c>
      <c r="E71" s="12">
        <v>828</v>
      </c>
      <c r="F71" s="12">
        <v>880</v>
      </c>
      <c r="G71" s="12">
        <v>889</v>
      </c>
      <c r="H71" s="19">
        <f>Table2[[#This Row],[Fjöldi 
1. ágúst 2023]]-Table2[[#This Row],[Fjöldi 
1. des. 2022]]</f>
        <v>9</v>
      </c>
      <c r="I71" s="20">
        <f>G71/F71-1</f>
        <v>1.0227272727272751E-2</v>
      </c>
    </row>
    <row r="72" spans="1:9" ht="15.75">
      <c r="A72" s="14">
        <v>8716</v>
      </c>
      <c r="B72" s="18" t="s">
        <v>78</v>
      </c>
      <c r="C72" s="12">
        <v>2697</v>
      </c>
      <c r="D72" s="12">
        <v>2771</v>
      </c>
      <c r="E72" s="12">
        <v>2980</v>
      </c>
      <c r="F72" s="12">
        <v>3187</v>
      </c>
      <c r="G72" s="12">
        <v>3294</v>
      </c>
      <c r="H72" s="19">
        <f>Table2[[#This Row],[Fjöldi 
1. ágúst 2023]]-Table2[[#This Row],[Fjöldi 
1. des. 2022]]</f>
        <v>107</v>
      </c>
      <c r="I72" s="20">
        <f>G72/F72-1</f>
        <v>3.3573893944148114E-2</v>
      </c>
    </row>
    <row r="73" spans="1:9" ht="15.75">
      <c r="A73" s="14">
        <v>8717</v>
      </c>
      <c r="B73" s="18" t="s">
        <v>79</v>
      </c>
      <c r="C73" s="12">
        <v>2273</v>
      </c>
      <c r="D73" s="12">
        <v>2323</v>
      </c>
      <c r="E73" s="12">
        <v>2465</v>
      </c>
      <c r="F73" s="12">
        <v>2575</v>
      </c>
      <c r="G73" s="12">
        <v>2674</v>
      </c>
      <c r="H73" s="19">
        <f>Table2[[#This Row],[Fjöldi 
1. ágúst 2023]]-Table2[[#This Row],[Fjöldi 
1. des. 2022]]</f>
        <v>99</v>
      </c>
      <c r="I73" s="20">
        <f>G73/F73-1</f>
        <v>3.8446601941747538E-2</v>
      </c>
    </row>
    <row r="74" spans="1:9" ht="15.75">
      <c r="A74" s="14">
        <v>8719</v>
      </c>
      <c r="B74" s="18" t="s">
        <v>80</v>
      </c>
      <c r="C74" s="12">
        <v>494</v>
      </c>
      <c r="D74" s="12">
        <v>497</v>
      </c>
      <c r="E74" s="12">
        <v>530</v>
      </c>
      <c r="F74" s="12">
        <v>533</v>
      </c>
      <c r="G74" s="12">
        <v>575</v>
      </c>
      <c r="H74" s="19">
        <f>Table2[[#This Row],[Fjöldi 
1. ágúst 2023]]-Table2[[#This Row],[Fjöldi 
1. des. 2022]]</f>
        <v>42</v>
      </c>
      <c r="I74" s="20">
        <f>G74/F74-1</f>
        <v>7.879924953095685E-2</v>
      </c>
    </row>
    <row r="75" spans="1:9" ht="15.75">
      <c r="A75" s="14">
        <v>8720</v>
      </c>
      <c r="B75" s="18" t="s">
        <v>81</v>
      </c>
      <c r="C75" s="12">
        <v>611</v>
      </c>
      <c r="D75" s="12">
        <v>587</v>
      </c>
      <c r="E75" s="12">
        <v>565</v>
      </c>
      <c r="F75" s="12">
        <v>577</v>
      </c>
      <c r="G75" s="12">
        <v>597</v>
      </c>
      <c r="H75" s="19">
        <f>Table2[[#This Row],[Fjöldi 
1. ágúst 2023]]-Table2[[#This Row],[Fjöldi 
1. des. 2022]]</f>
        <v>20</v>
      </c>
      <c r="I75" s="20">
        <f>G75/F75-1</f>
        <v>3.4662045060658508E-2</v>
      </c>
    </row>
    <row r="76" spans="1:9" ht="15.75">
      <c r="A76" s="14">
        <v>8721</v>
      </c>
      <c r="B76" s="18" t="s">
        <v>82</v>
      </c>
      <c r="C76" s="12">
        <v>1162</v>
      </c>
      <c r="D76" s="12">
        <v>1160</v>
      </c>
      <c r="E76" s="12">
        <v>1156</v>
      </c>
      <c r="F76" s="12">
        <v>1273</v>
      </c>
      <c r="G76" s="12">
        <v>1375</v>
      </c>
      <c r="H76" s="19">
        <f>Table2[[#This Row],[Fjöldi 
1. ágúst 2023]]-Table2[[#This Row],[Fjöldi 
1. des. 2022]]</f>
        <v>102</v>
      </c>
      <c r="I76" s="20">
        <f>G76/F76-1</f>
        <v>8.0125687352710084E-2</v>
      </c>
    </row>
    <row r="77" spans="1:9" ht="15.75">
      <c r="A77" s="14">
        <v>8722</v>
      </c>
      <c r="B77" s="18" t="s">
        <v>83</v>
      </c>
      <c r="C77" s="12">
        <v>689</v>
      </c>
      <c r="D77" s="12">
        <v>697</v>
      </c>
      <c r="E77" s="12">
        <v>697</v>
      </c>
      <c r="F77" s="12">
        <v>715</v>
      </c>
      <c r="G77" s="12">
        <v>707</v>
      </c>
      <c r="H77" s="19">
        <f>Table2[[#This Row],[Fjöldi 
1. ágúst 2023]]-Table2[[#This Row],[Fjöldi 
1. des. 2022]]</f>
        <v>-8</v>
      </c>
      <c r="I77" s="20">
        <f>G77/F77-1</f>
        <v>-1.118881118881121E-2</v>
      </c>
    </row>
    <row r="78" spans="1:9" ht="14.25" customHeight="1">
      <c r="A78" s="43"/>
      <c r="B78" s="44"/>
      <c r="C78" s="45"/>
      <c r="D78" s="45"/>
      <c r="E78" s="45"/>
      <c r="F78" s="45"/>
      <c r="G78" s="45"/>
      <c r="H78" s="46"/>
      <c r="I78" s="47"/>
    </row>
    <row r="79" spans="1:9" ht="15.75" customHeight="1">
      <c r="A79" s="28" t="s">
        <v>84</v>
      </c>
      <c r="B79" s="29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376030</v>
      </c>
      <c r="F79" s="30">
        <f>F62+F57+F45+F39+F29+F19+F14+F6</f>
        <v>387171</v>
      </c>
      <c r="G79" s="30">
        <f>G62+G57+G45+G39+G29+G19+G14+G6</f>
        <v>395280</v>
      </c>
      <c r="H79" s="31">
        <f>H62+H57+H45+H39+H29+H19+H14+H6</f>
        <v>8109</v>
      </c>
      <c r="I79" s="32">
        <f>G79/F79-1</f>
        <v>2.0944233943141377E-2</v>
      </c>
    </row>
    <row r="80" spans="1:9" ht="1.5" customHeight="1">
      <c r="A80" s="4"/>
      <c r="B80" s="6"/>
      <c r="C80" s="2"/>
      <c r="D80" s="2"/>
      <c r="E80" s="3"/>
      <c r="F80" s="3"/>
      <c r="G80" s="3"/>
      <c r="H80" s="4"/>
      <c r="I80" s="3"/>
    </row>
    <row r="81" spans="1:2" ht="18" customHeight="1">
      <c r="A81" s="36" t="s">
        <v>85</v>
      </c>
      <c r="B81" s="18"/>
    </row>
    <row r="82" spans="1:2">
      <c r="A82" s="14"/>
      <c r="B82" s="18"/>
    </row>
    <row r="83" spans="1:2">
      <c r="A83" s="14"/>
      <c r="B83" s="18"/>
    </row>
    <row r="84" spans="1:2">
      <c r="A84" s="14"/>
      <c r="B84" s="18"/>
    </row>
    <row r="85" spans="1:2">
      <c r="A85" s="14"/>
      <c r="B85" s="18"/>
    </row>
    <row r="86" spans="1:2">
      <c r="A86" s="14"/>
      <c r="B86" s="18"/>
    </row>
    <row r="87" spans="1:2">
      <c r="A87" s="14"/>
      <c r="B87" s="18"/>
    </row>
    <row r="88" spans="1:2">
      <c r="A88" s="14"/>
      <c r="B88" s="18"/>
    </row>
    <row r="89" spans="1:2">
      <c r="A89" s="14"/>
      <c r="B89" s="18"/>
    </row>
    <row r="90" spans="1:2">
      <c r="A90" s="14"/>
      <c r="B90" s="18"/>
    </row>
    <row r="91" spans="1:2">
      <c r="A91" s="14"/>
      <c r="B91" s="18"/>
    </row>
    <row r="92" spans="1:2">
      <c r="A92" s="14"/>
      <c r="B92" s="18"/>
    </row>
    <row r="93" spans="1:2">
      <c r="A93" s="14"/>
      <c r="B93" s="18"/>
    </row>
    <row r="94" spans="1:2">
      <c r="A94" s="14"/>
      <c r="B94" s="18"/>
    </row>
    <row r="95" spans="1:2">
      <c r="A95" s="14"/>
      <c r="B95" s="18"/>
    </row>
    <row r="96" spans="1:2">
      <c r="A96" s="14"/>
      <c r="B96" s="18"/>
    </row>
    <row r="97" spans="1:9">
      <c r="A97" s="14"/>
      <c r="B97" s="18"/>
    </row>
    <row r="98" spans="1:9">
      <c r="A98" s="14"/>
      <c r="B98" s="18"/>
    </row>
    <row r="99" spans="1:9" s="12" customFormat="1">
      <c r="A99" s="14"/>
      <c r="B99" s="18"/>
      <c r="E99" s="13"/>
      <c r="F99" s="13"/>
      <c r="G99" s="13"/>
      <c r="H99" s="14"/>
      <c r="I99" s="13"/>
    </row>
    <row r="100" spans="1:9" s="12" customFormat="1">
      <c r="A100" s="14"/>
      <c r="B100" s="18"/>
      <c r="E100" s="13"/>
      <c r="F100" s="13"/>
      <c r="G100" s="13"/>
      <c r="H100" s="14"/>
      <c r="I100" s="13"/>
    </row>
    <row r="101" spans="1:9" s="12" customFormat="1">
      <c r="A101" s="14"/>
      <c r="B101" s="18"/>
      <c r="E101" s="13"/>
      <c r="F101" s="13"/>
      <c r="G101" s="13"/>
      <c r="H101" s="14"/>
      <c r="I101" s="13"/>
    </row>
  </sheetData>
  <phoneticPr fontId="8" type="noConversion"/>
  <conditionalFormatting sqref="A7:F13 H7:I13 A14:I14 A15:F18 H15:I18 A19:I19 A20:F28 H20:I28 A29:I29 A30:F38 H30:I38 A39:I39 A40:F44 H40:I44 A45:I45 A46:F56 H46:I56 A57:I57 A58:F61 H58:I61 A62:I62 A63:F77 H63:I77">
    <cfRule type="expression" dxfId="17" priority="38">
      <formula>"MOD(ROW(),2)=1"</formula>
    </cfRule>
  </conditionalFormatting>
  <conditionalFormatting sqref="H39">
    <cfRule type="cellIs" dxfId="16" priority="33" operator="lessThan">
      <formula>0</formula>
    </cfRule>
  </conditionalFormatting>
  <conditionalFormatting sqref="H79:I79">
    <cfRule type="cellIs" dxfId="15" priority="45" operator="lessThan">
      <formula>0</formula>
    </cfRule>
  </conditionalFormatting>
  <conditionalFormatting sqref="I6 H7:I18 H20:I38 H40:I44 H46:I61 H63:I77">
    <cfRule type="cellIs" dxfId="14" priority="46" operator="lessThan">
      <formula>0</formula>
    </cfRule>
  </conditionalFormatting>
  <conditionalFormatting sqref="I19">
    <cfRule type="cellIs" dxfId="13" priority="42" operator="lessThan">
      <formula>0</formula>
    </cfRule>
  </conditionalFormatting>
  <conditionalFormatting sqref="I62">
    <cfRule type="cellIs" dxfId="12" priority="41" operator="lessThan">
      <formula>0</formula>
    </cfRule>
  </conditionalFormatting>
  <conditionalFormatting sqref="G7:G13">
    <cfRule type="expression" dxfId="11" priority="8">
      <formula>"MOD(ROW(),2)=1"</formula>
    </cfRule>
  </conditionalFormatting>
  <conditionalFormatting sqref="G15:G18">
    <cfRule type="expression" dxfId="10" priority="7">
      <formula>"MOD(ROW(),2)=1"</formula>
    </cfRule>
  </conditionalFormatting>
  <conditionalFormatting sqref="G20:G28">
    <cfRule type="expression" dxfId="9" priority="6">
      <formula>"MOD(ROW(),2)=1"</formula>
    </cfRule>
  </conditionalFormatting>
  <conditionalFormatting sqref="G30:G38">
    <cfRule type="expression" dxfId="8" priority="5">
      <formula>"MOD(ROW(),2)=1"</formula>
    </cfRule>
  </conditionalFormatting>
  <conditionalFormatting sqref="G40:G44">
    <cfRule type="expression" dxfId="7" priority="4">
      <formula>"MOD(ROW(),2)=1"</formula>
    </cfRule>
  </conditionalFormatting>
  <conditionalFormatting sqref="G46:G56">
    <cfRule type="expression" dxfId="6" priority="3">
      <formula>"MOD(ROW(),2)=1"</formula>
    </cfRule>
  </conditionalFormatting>
  <conditionalFormatting sqref="G58:G61">
    <cfRule type="expression" dxfId="5" priority="2">
      <formula>"MOD(ROW(),2)=1"</formula>
    </cfRule>
  </conditionalFormatting>
  <conditionalFormatting sqref="G63:G77">
    <cfRule type="expression" dxfId="4" priority="1">
      <formula>"MOD(ROW(),2)=1"</formula>
    </cfRule>
  </conditionalFormatting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headerFooter>
    <oddHeader>&amp;R&amp;G</oddHeader>
  </headerFooter>
  <ignoredErrors>
    <ignoredError sqref="I6:I47 I78:I79 I48:I77" calculatedColumn="1"/>
  </ignoredErrors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1A2DF-27B5-4C18-84D3-B7FC4C0F8DDD}"/>
</file>

<file path=customXml/itemProps2.xml><?xml version="1.0" encoding="utf-8"?>
<ds:datastoreItem xmlns:ds="http://schemas.openxmlformats.org/officeDocument/2006/customXml" ds:itemID="{69A8921B-1CD6-4664-8184-1006588F8422}"/>
</file>

<file path=customXml/itemProps3.xml><?xml version="1.0" encoding="utf-8"?>
<ds:datastoreItem xmlns:ds="http://schemas.openxmlformats.org/officeDocument/2006/customXml" ds:itemID="{EF3ADAEE-5F52-47F7-835B-216296354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lilja.bjarklind.kjartansdottir@skra.is</dc:creator>
  <cp:keywords/>
  <dc:description/>
  <cp:lastModifiedBy>Gunnar Geir Jóhannsson - THS</cp:lastModifiedBy>
  <cp:revision/>
  <dcterms:created xsi:type="dcterms:W3CDTF">2018-06-28T08:42:52Z</dcterms:created>
  <dcterms:modified xsi:type="dcterms:W3CDTF">2023-08-08T10:31:34Z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