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3EFF3B11-151D-4C55-9AE1-9DF2B16F1974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3" l="1"/>
  <c r="J15" i="3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I14" i="3" l="1"/>
  <c r="I55" i="3" s="1"/>
  <c r="I19" i="3" l="1"/>
  <c r="I38" i="3" s="1"/>
  <c r="H14" i="3"/>
  <c r="H55" i="3" s="1"/>
  <c r="J55" i="3" s="1"/>
  <c r="K14" i="3" l="1"/>
  <c r="J14" i="3"/>
  <c r="K55" i="3"/>
  <c r="G14" i="3" l="1"/>
  <c r="G55" i="3"/>
  <c r="F14" i="3"/>
  <c r="F55" i="3"/>
  <c r="E14" i="3"/>
  <c r="E55" i="3" s="1"/>
  <c r="D14" i="3"/>
  <c r="D55" i="3"/>
  <c r="C14" i="3"/>
  <c r="C55" i="3"/>
  <c r="E19" i="3" l="1"/>
  <c r="E38" i="3" s="1"/>
  <c r="H19" i="3" l="1"/>
  <c r="K19" i="3" s="1"/>
  <c r="H38" i="3"/>
  <c r="C19" i="3"/>
  <c r="C38" i="3"/>
  <c r="F19" i="3"/>
  <c r="F38" i="3"/>
  <c r="D19" i="3"/>
  <c r="D38" i="3"/>
  <c r="G19" i="3"/>
  <c r="G38" i="3"/>
  <c r="J38" i="3"/>
  <c r="K38" i="3"/>
  <c r="J19" i="3" l="1"/>
  <c r="C29" i="3"/>
  <c r="H60" i="3" l="1"/>
  <c r="I6" i="3"/>
  <c r="I60" i="3"/>
  <c r="K60" i="3" s="1"/>
  <c r="I43" i="3"/>
  <c r="I29" i="3"/>
  <c r="I77" i="3" l="1"/>
  <c r="H43" i="3"/>
  <c r="J60" i="3"/>
  <c r="H29" i="3" l="1"/>
  <c r="K43" i="3"/>
  <c r="J43" i="3"/>
  <c r="K29" i="3" l="1"/>
  <c r="J29" i="3"/>
  <c r="H6" i="3"/>
  <c r="J6" i="3"/>
  <c r="H77" i="3"/>
  <c r="K77" i="3"/>
  <c r="K6" i="3"/>
  <c r="G6" i="3"/>
  <c r="G60" i="3"/>
  <c r="G43" i="3"/>
  <c r="G29" i="3"/>
  <c r="G77" i="3"/>
  <c r="E6" i="3"/>
  <c r="E60" i="3"/>
  <c r="E43" i="3"/>
  <c r="E29" i="3"/>
  <c r="E77" i="3"/>
  <c r="D6" i="3"/>
  <c r="D60" i="3"/>
  <c r="D43" i="3"/>
  <c r="D29" i="3"/>
  <c r="D77" i="3"/>
  <c r="F6" i="3"/>
  <c r="F60" i="3"/>
  <c r="F43" i="3"/>
  <c r="F29" i="3"/>
  <c r="F77" i="3"/>
  <c r="C6" i="3"/>
  <c r="C60" i="3"/>
  <c r="C43" i="3"/>
  <c r="C77" i="3"/>
  <c r="J77" i="3" l="1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<sst xmlns="http://schemas.openxmlformats.org/spreadsheetml/2006/main" count="86" uniqueCount="86">
  <si>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</si>
  <si>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</si>
  <si>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</si>
  <si>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</si>
  <si>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</si>
  <si>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</si>
  <si>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</si>
  <si>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</si>
  <si>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</si>
  <si>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</si>
  <si>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</si>
  <si>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</si>
  <si>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</si>
  <si>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</si>
  <si>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</si>
  <si>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</si>
  <si>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</si>
  <si>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</si>
  <si>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</si>
  <si>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</si>
  <si>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</si>
  <si>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</si>
  <si>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</si>
  <si>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</si>
  <si>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</si>
  <si>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</si>
  <si>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</si>
  <si>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</si>
  <si>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</si>
  <si>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</si>
  <si>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</si>
  <si>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</si>
  <si>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</si>
  <si>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</si>
  <si>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</si>
  <si>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</si>
  <si>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</si>
  <si>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</si>
  <si>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</si>
  <si>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</si>
  <si>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</si>
  <si>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</si>
  <si>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</si>
  <si>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</si>
  <si>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</si>
  <si>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</si>
  <si>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</si>
  <si>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</si>
  <si>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</si>
  <si>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</si>
  <si>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</si>
  <si>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</si>
  <si>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</si>
  <si>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</si>
  <si>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</si>
  <si>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</si>
  <si>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</si>
  <si>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</si>
  <si>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</si>
  <si>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</si>
  <si>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</si>
  <si>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</si>
  <si>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</si>
  <si>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</si>
  <si>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</si>
  <si>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</si>
  <si>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</si>
  <si>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</si>
  <si>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</si>
  <si>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</si>
  <si>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</si>
  <si>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</si>
  <si>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</si>
  <si>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</si>
  <si>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</si>
  <si>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</si>
  <si>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</si>
  <si>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</si>
  <si>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</si>
  <si>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</si>
  <si>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</si>
  <si>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</si>
  <si>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október 2025 (og samanburður við íbúatölur 1. desember 2019-2024)</t>
  </si>
  <si>
    <t>Þjóðskrá 7. október 2025</t>
  </si>
  <si>
    <t>Fjöldi 
1. okt. 2025</t>
  </si>
  <si>
    <t>Breyting 1. des. 2024
- 1. okt.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</si>
</sst>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/>
    <xf numFmtId="164" fontId="4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36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5"/>
    <tableColumn id="9" xr3:uid="{090557DC-6C1E-4D16-BE66-909A9CA6422A}" name="Fjöldi _x000a_1. des. 2023" dataDxfId="34"/>
    <tableColumn id="10" xr3:uid="{C36E3786-3B2C-492A-9894-7885DEE0CAC3}" name="Fjöldi _x000a_1. des. 2024" dataDxfId="33"/>
    <tableColumn id="11" xr3:uid="{EB87AF90-E674-49E9-85F6-3F90A92F1F31}" name="Fjöldi _x000a_1. okt. 2025" dataDxfId="32"/>
    <tableColumn id="7" xr3:uid="{27BE3BA6-6E58-4F54-9C72-52B47DFE137B}" name="Breyting 1. des. 2024_x000a_- 1. okt. 2025"/>
    <tableColumn id="8" xr3:uid="{F19698FF-35A5-4CE5-85CD-8E0E44CA5D1A}" name="í %" totalsRowFunction="sum" totalsRowDxfId="31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zoomScale="70" zoomScaleNormal="70" workbookViewId="0">
      <pane xSplit="1" topLeftCell="B1" activePane="topRight" state="frozen"/>
      <selection pane="topRight" activeCell="R57" sqref="R57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84</v>
      </c>
      <c r="J5" s="32" t="s">
        <v>85</v>
      </c>
      <c r="K5" s="32" t="s">
        <v>8</v>
      </c>
    </row>
    <row r="6" spans="1:18" ht="22.5" customHeight="1" x14ac:dyDescent="0.25">
      <c r="A6" s="7" t="s">
        <v>9</v>
      </c>
      <c r="B6" s="8"/>
      <c r="C6" s="9">
        <f t="shared" ref="C6:I6" si="0">SUM(C7:C13)</f>
        <v>233027</v>
      </c>
      <c r="D6" s="9">
        <f t="shared" si="0"/>
        <v>236363</v>
      </c>
      <c r="E6" s="9">
        <f t="shared" si="0"/>
        <v>240810</v>
      </c>
      <c r="F6" s="9">
        <f t="shared" si="0"/>
        <v>247123</v>
      </c>
      <c r="G6" s="9">
        <f t="shared" si="0"/>
        <v>253706</v>
      </c>
      <c r="H6" s="9">
        <f t="shared" si="0"/>
        <v>259526</v>
      </c>
      <c r="I6" s="9">
        <f t="shared" si="0"/>
        <v>261886</v>
      </c>
      <c r="J6" s="10">
        <f>Table2[[#This Row],[Fjöldi 
1. okt. 2025]]-Table2[[#This Row],[Fjöldi 
1. des. 2024]]</f>
        <v>2360</v>
      </c>
      <c r="K6" s="11">
        <f t="shared" ref="K6:K37" si="1">I6/H6-1</f>
        <v>9.0935012291639694E-3</v>
      </c>
    </row>
    <row r="7" spans="1:18" ht="15.75" x14ac:dyDescent="0.25">
      <c r="A7" s="35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146682</v>
      </c>
      <c r="J7" s="18">
        <f>Table2[[#This Row],[Fjöldi 
1. okt. 2025]]-Table2[[#This Row],[Fjöldi 
1. des. 2024]]</f>
        <v>751</v>
      </c>
      <c r="K7" s="19">
        <f t="shared" si="1"/>
        <v>5.14626775667959E-3</v>
      </c>
    </row>
    <row r="8" spans="1:18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41542</v>
      </c>
      <c r="J8" s="18">
        <f>Table2[[#This Row],[Fjöldi 
1. okt. 2025]]-Table2[[#This Row],[Fjöldi 
1. des. 2024]]</f>
        <v>191</v>
      </c>
      <c r="K8" s="19">
        <f t="shared" si="1"/>
        <v>4.6189934947160616E-3</v>
      </c>
    </row>
    <row r="9" spans="1:18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4780</v>
      </c>
      <c r="J9" s="18">
        <f>Table2[[#This Row],[Fjöldi 
1. okt. 2025]]-Table2[[#This Row],[Fjöldi 
1. des. 2024]]</f>
        <v>61</v>
      </c>
      <c r="K9" s="19">
        <f t="shared" si="1"/>
        <v>1.2926467471922054E-2</v>
      </c>
    </row>
    <row r="10" spans="1:18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21078</v>
      </c>
      <c r="J10" s="18">
        <f>Table2[[#This Row],[Fjöldi 
1. okt. 2025]]-Table2[[#This Row],[Fjöldi 
1. des. 2024]]</f>
        <v>547</v>
      </c>
      <c r="K10" s="19">
        <f t="shared" si="1"/>
        <v>2.6642637962106086E-2</v>
      </c>
    </row>
    <row r="11" spans="1:18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33280</v>
      </c>
      <c r="J11" s="18">
        <f>Table2[[#This Row],[Fjöldi 
1. okt. 2025]]-Table2[[#This Row],[Fjöldi 
1. des. 2024]]</f>
        <v>725</v>
      </c>
      <c r="K11" s="19">
        <f t="shared" si="1"/>
        <v>2.2270004607587213E-2</v>
      </c>
    </row>
    <row r="12" spans="1:18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14205</v>
      </c>
      <c r="J12" s="18">
        <f>Table2[[#This Row],[Fjöldi 
1. okt. 2025]]-Table2[[#This Row],[Fjöldi 
1. des. 2024]]</f>
        <v>73</v>
      </c>
      <c r="K12" s="19">
        <f t="shared" si="1"/>
        <v>5.1655816586471115E-3</v>
      </c>
    </row>
    <row r="13" spans="1:18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319</v>
      </c>
      <c r="J13" s="18">
        <f>Table2[[#This Row],[Fjöldi 
1. okt. 2025]]-Table2[[#This Row],[Fjöldi 
1. des. 2024]]</f>
        <v>12</v>
      </c>
      <c r="K13" s="19">
        <f t="shared" si="1"/>
        <v>3.9087947882736174E-2</v>
      </c>
    </row>
    <row r="14" spans="1:18" ht="18.75" customHeight="1" x14ac:dyDescent="0.25">
      <c r="A14" s="20" t="s">
        <v>18</v>
      </c>
      <c r="B14" s="21"/>
      <c r="C14" s="22">
        <f t="shared" ref="C14:I14" si="2">SUM(C15:C18)</f>
        <v>27825</v>
      </c>
      <c r="D14" s="22">
        <f t="shared" si="2"/>
        <v>28191</v>
      </c>
      <c r="E14" s="22">
        <f t="shared" si="2"/>
        <v>29052</v>
      </c>
      <c r="F14" s="22">
        <f t="shared" si="2"/>
        <v>30962</v>
      </c>
      <c r="G14" s="22">
        <f t="shared" si="2"/>
        <v>32613</v>
      </c>
      <c r="H14" s="22">
        <f t="shared" si="2"/>
        <v>31732</v>
      </c>
      <c r="I14" s="22">
        <f t="shared" si="2"/>
        <v>31777</v>
      </c>
      <c r="J14" s="23">
        <f>Table2[[#This Row],[Fjöldi 
1. okt. 2025]]-Table2[[#This Row],[Fjöldi 
1. des. 2024]]</f>
        <v>45</v>
      </c>
      <c r="K14" s="11">
        <f t="shared" si="1"/>
        <v>1.4181268120510016E-3</v>
      </c>
    </row>
    <row r="15" spans="1:18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24589</v>
      </c>
      <c r="J15" s="18">
        <f>Table2[[#This Row],[Fjöldi 
1. okt. 2025]]-Table2[[#This Row],[Fjöldi 
1. des. 2024]]</f>
        <v>276</v>
      </c>
      <c r="K15" s="19">
        <f t="shared" si="1"/>
        <v>1.1351951630814705E-2</v>
      </c>
    </row>
    <row r="16" spans="1:18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878</v>
      </c>
      <c r="J16" s="18">
        <f>Table2[[#This Row],[Fjöldi 
1. okt. 2025]]-Table2[[#This Row],[Fjöldi 
1. des. 2024]]</f>
        <v>-530</v>
      </c>
      <c r="K16" s="19">
        <f t="shared" si="1"/>
        <v>-0.37642045454545459</v>
      </c>
      <c r="R16" s="36"/>
    </row>
    <row r="17" spans="1:13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1942</v>
      </c>
      <c r="J17" s="18">
        <f>Table2[[#This Row],[Fjöldi 
1. okt. 2025]]-Table2[[#This Row],[Fjöldi 
1. des. 2024]]</f>
        <v>149</v>
      </c>
      <c r="K17" s="19">
        <f t="shared" si="1"/>
        <v>8.3100948131622943E-2</v>
      </c>
    </row>
    <row r="18" spans="1:13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4368</v>
      </c>
      <c r="J18" s="18">
        <f>Table2[[#This Row],[Fjöldi 
1. okt. 2025]]-Table2[[#This Row],[Fjöldi 
1. des. 2024]]</f>
        <v>150</v>
      </c>
      <c r="K18" s="19">
        <f t="shared" si="1"/>
        <v>3.5561877667140918E-2</v>
      </c>
    </row>
    <row r="19" spans="1:13" ht="19.5" customHeight="1" x14ac:dyDescent="0.25">
      <c r="A19" s="20" t="s">
        <v>23</v>
      </c>
      <c r="B19" s="21"/>
      <c r="C19" s="22">
        <f t="shared" ref="C19:I19" si="3">SUM(C20:C28)</f>
        <v>16666</v>
      </c>
      <c r="D19" s="22">
        <f t="shared" si="3"/>
        <v>18080</v>
      </c>
      <c r="E19" s="22">
        <f t="shared" si="3"/>
        <v>17028</v>
      </c>
      <c r="F19" s="22">
        <f t="shared" si="3"/>
        <v>17486</v>
      </c>
      <c r="G19" s="22">
        <f t="shared" si="3"/>
        <v>18041</v>
      </c>
      <c r="H19" s="22">
        <f t="shared" si="3"/>
        <v>18479</v>
      </c>
      <c r="I19" s="22">
        <f t="shared" si="3"/>
        <v>18573</v>
      </c>
      <c r="J19" s="23">
        <f>Table2[[#This Row],[Fjöldi 
1. okt. 2025]]-Table2[[#This Row],[Fjöldi 
1. des. 2024]]</f>
        <v>94</v>
      </c>
      <c r="K19" s="11">
        <f t="shared" si="1"/>
        <v>5.0868553493155222E-3</v>
      </c>
      <c r="M19" s="33"/>
    </row>
    <row r="20" spans="1:13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8574</v>
      </c>
      <c r="J20" s="18">
        <f>Table2[[#This Row],[Fjöldi 
1. okt. 2025]]-Table2[[#This Row],[Fjöldi 
1. des. 2024]]</f>
        <v>111</v>
      </c>
      <c r="K20" s="19">
        <f t="shared" si="1"/>
        <v>1.3115916341722711E-2</v>
      </c>
    </row>
    <row r="21" spans="1:13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67</v>
      </c>
      <c r="J21" s="18">
        <f>Table2[[#This Row],[Fjöldi 
1. okt. 2025]]-Table2[[#This Row],[Fjöldi 
1. des. 2024]]</f>
        <v>-12</v>
      </c>
      <c r="K21" s="19">
        <f t="shared" si="1"/>
        <v>-0.15189873417721522</v>
      </c>
    </row>
    <row r="22" spans="1:13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832</v>
      </c>
      <c r="J22" s="18">
        <f>Table2[[#This Row],[Fjöldi 
1. okt. 2025]]-Table2[[#This Row],[Fjöldi 
1. des. 2024]]</f>
        <v>31</v>
      </c>
      <c r="K22" s="19">
        <f t="shared" si="1"/>
        <v>3.8701622971285987E-2</v>
      </c>
    </row>
    <row r="23" spans="1:13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4308</v>
      </c>
      <c r="J23" s="18">
        <f>Table2[[#This Row],[Fjöldi 
1. okt. 2025]]-Table2[[#This Row],[Fjöldi 
1. des. 2024]]</f>
        <v>-73</v>
      </c>
      <c r="K23" s="19">
        <f t="shared" si="1"/>
        <v>-1.6662862360191766E-2</v>
      </c>
    </row>
    <row r="24" spans="1:13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897</v>
      </c>
      <c r="J24" s="18">
        <f>Table2[[#This Row],[Fjöldi 
1. okt. 2025]]-Table2[[#This Row],[Fjöldi 
1. des. 2024]]</f>
        <v>28</v>
      </c>
      <c r="K24" s="19">
        <f t="shared" si="1"/>
        <v>3.2220943613348707E-2</v>
      </c>
    </row>
    <row r="25" spans="1:13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128</v>
      </c>
      <c r="J25" s="18">
        <f>Table2[[#This Row],[Fjöldi 
1. okt. 2025]]-Table2[[#This Row],[Fjöldi 
1. des. 2024]]</f>
        <v>1</v>
      </c>
      <c r="K25" s="19">
        <f t="shared" si="1"/>
        <v>7.8740157480314821E-3</v>
      </c>
    </row>
    <row r="26" spans="1:13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1754</v>
      </c>
      <c r="J26" s="18">
        <f>Table2[[#This Row],[Fjöldi 
1. okt. 2025]]-Table2[[#This Row],[Fjöldi 
1. des. 2024]]</f>
        <v>6</v>
      </c>
      <c r="K26" s="19">
        <f t="shared" si="1"/>
        <v>3.4324942791761348E-3</v>
      </c>
    </row>
    <row r="27" spans="1:13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1349</v>
      </c>
      <c r="J27" s="18">
        <f>Table2[[#This Row],[Fjöldi 
1. okt. 2025]]-Table2[[#This Row],[Fjöldi 
1. des. 2024]]</f>
        <v>1</v>
      </c>
      <c r="K27" s="19">
        <f t="shared" si="1"/>
        <v>7.4183976261132933E-4</v>
      </c>
    </row>
    <row r="28" spans="1:13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664</v>
      </c>
      <c r="J28" s="18">
        <f>Table2[[#This Row],[Fjöldi 
1. okt. 2025]]-Table2[[#This Row],[Fjöldi 
1. des. 2024]]</f>
        <v>1</v>
      </c>
      <c r="K28" s="19">
        <f t="shared" si="1"/>
        <v>1.5082956259426794E-3</v>
      </c>
    </row>
    <row r="29" spans="1:13" ht="21" customHeight="1" x14ac:dyDescent="0.25">
      <c r="A29" s="20" t="s">
        <v>33</v>
      </c>
      <c r="B29" s="24"/>
      <c r="C29" s="22">
        <f t="shared" ref="C29:I29" si="4">SUM(C30:C37)</f>
        <v>6866</v>
      </c>
      <c r="D29" s="22">
        <f t="shared" si="4"/>
        <v>6830</v>
      </c>
      <c r="E29" s="22">
        <f t="shared" si="4"/>
        <v>6949</v>
      </c>
      <c r="F29" s="22">
        <f t="shared" si="4"/>
        <v>7102</v>
      </c>
      <c r="G29" s="22">
        <f t="shared" si="4"/>
        <v>7217</v>
      </c>
      <c r="H29" s="22">
        <f t="shared" si="4"/>
        <v>7544</v>
      </c>
      <c r="I29" s="22">
        <f t="shared" si="4"/>
        <v>7696</v>
      </c>
      <c r="J29" s="23">
        <f>Table2[[#This Row],[Fjöldi 
1. okt. 2025]]-Table2[[#This Row],[Fjöldi 
1. des. 2024]]</f>
        <v>152</v>
      </c>
      <c r="K29" s="11">
        <f t="shared" si="1"/>
        <v>2.0148462354188768E-2</v>
      </c>
      <c r="M29" s="33"/>
    </row>
    <row r="30" spans="1:13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1031</v>
      </c>
      <c r="J30" s="18">
        <f>Table2[[#This Row],[Fjöldi 
1. okt. 2025]]-Table2[[#This Row],[Fjöldi 
1. des. 2024]]</f>
        <v>-2</v>
      </c>
      <c r="K30" s="19">
        <f t="shared" si="1"/>
        <v>-1.9361084220715918E-3</v>
      </c>
    </row>
    <row r="31" spans="1:13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4130</v>
      </c>
      <c r="J31" s="18">
        <f>Table2[[#This Row],[Fjöldi 
1. okt. 2025]]-Table2[[#This Row],[Fjöldi 
1. des. 2024]]</f>
        <v>133</v>
      </c>
      <c r="K31" s="19">
        <f t="shared" si="1"/>
        <v>3.327495621716281E-2</v>
      </c>
    </row>
    <row r="32" spans="1:13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258</v>
      </c>
      <c r="J32" s="18">
        <f>Table2[[#This Row],[Fjöldi 
1. okt. 2025]]-Table2[[#This Row],[Fjöldi 
1. des. 2024]]</f>
        <v>4</v>
      </c>
      <c r="K32" s="19">
        <f t="shared" si="1"/>
        <v>1.5748031496062964E-2</v>
      </c>
    </row>
    <row r="33" spans="1:13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1439</v>
      </c>
      <c r="J33" s="18">
        <f>Table2[[#This Row],[Fjöldi 
1. okt. 2025]]-Table2[[#This Row],[Fjöldi 
1. des. 2024]]</f>
        <v>0</v>
      </c>
      <c r="K33" s="19">
        <f t="shared" si="1"/>
        <v>0</v>
      </c>
    </row>
    <row r="34" spans="1:13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227</v>
      </c>
      <c r="J34" s="18">
        <f>Table2[[#This Row],[Fjöldi 
1. okt. 2025]]-Table2[[#This Row],[Fjöldi 
1. des. 2024]]</f>
        <v>4</v>
      </c>
      <c r="K34" s="19">
        <f t="shared" si="1"/>
        <v>1.7937219730941756E-2</v>
      </c>
    </row>
    <row r="35" spans="1:13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59</v>
      </c>
      <c r="J35" s="18">
        <f>Table2[[#This Row],[Fjöldi 
1. okt. 2025]]-Table2[[#This Row],[Fjöldi 
1. des. 2024]]</f>
        <v>1</v>
      </c>
      <c r="K35" s="19">
        <f t="shared" si="1"/>
        <v>1.7241379310344751E-2</v>
      </c>
    </row>
    <row r="36" spans="1:13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123</v>
      </c>
      <c r="J36" s="18">
        <f>Table2[[#This Row],[Fjöldi 
1. okt. 2025]]-Table2[[#This Row],[Fjöldi 
1. des. 2024]]</f>
        <v>5</v>
      </c>
      <c r="K36" s="19">
        <f t="shared" si="1"/>
        <v>4.2372881355932313E-2</v>
      </c>
    </row>
    <row r="37" spans="1:13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429</v>
      </c>
      <c r="J37" s="18">
        <f>Table2[[#This Row],[Fjöldi 
1. okt. 2025]]-Table2[[#This Row],[Fjöldi 
1. des. 2024]]</f>
        <v>7</v>
      </c>
      <c r="K37" s="19">
        <f t="shared" si="1"/>
        <v>1.6587677725118377E-2</v>
      </c>
    </row>
    <row r="38" spans="1:13" ht="21.75" customHeight="1" x14ac:dyDescent="0.25">
      <c r="A38" s="20" t="s">
        <v>42</v>
      </c>
      <c r="B38" s="24"/>
      <c r="C38" s="22">
        <f t="shared" ref="C38:I38" si="5">SUM(C39:C42)</f>
        <v>7237</v>
      </c>
      <c r="D38" s="22">
        <f t="shared" si="5"/>
        <v>7320</v>
      </c>
      <c r="E38" s="22">
        <f t="shared" si="5"/>
        <v>7334</v>
      </c>
      <c r="F38" s="22">
        <f t="shared" si="5"/>
        <v>7357</v>
      </c>
      <c r="G38" s="22">
        <f t="shared" si="5"/>
        <v>7415</v>
      </c>
      <c r="H38" s="22">
        <f t="shared" si="5"/>
        <v>7557</v>
      </c>
      <c r="I38" s="22">
        <f t="shared" si="5"/>
        <v>7600</v>
      </c>
      <c r="J38" s="23">
        <f>Table2[[#This Row],[Fjöldi 
1. okt. 2025]]-Table2[[#This Row],[Fjöldi 
1. des. 2024]]</f>
        <v>43</v>
      </c>
      <c r="K38" s="11">
        <f t="shared" ref="K38:K69" si="6">I38/H38-1</f>
        <v>5.6900886595210309E-3</v>
      </c>
      <c r="M38" s="33"/>
    </row>
    <row r="39" spans="1:13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1264</v>
      </c>
      <c r="J39" s="18">
        <f>Table2[[#This Row],[Fjöldi 
1. okt. 2025]]-Table2[[#This Row],[Fjöldi 
1. des. 2024]]</f>
        <v>15</v>
      </c>
      <c r="K39" s="19">
        <f t="shared" si="6"/>
        <v>1.2009607686148893E-2</v>
      </c>
    </row>
    <row r="40" spans="1:13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467</v>
      </c>
      <c r="J40" s="18">
        <f>Table2[[#This Row],[Fjöldi 
1. okt. 2025]]-Table2[[#This Row],[Fjöldi 
1. des. 2024]]</f>
        <v>-7</v>
      </c>
      <c r="K40" s="19">
        <f t="shared" si="6"/>
        <v>-1.4767932489451518E-2</v>
      </c>
    </row>
    <row r="41" spans="1:13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1387</v>
      </c>
      <c r="J41" s="18">
        <f>Table2[[#This Row],[Fjöldi 
1. okt. 2025]]-Table2[[#This Row],[Fjöldi 
1. des. 2024]]</f>
        <v>-16</v>
      </c>
      <c r="K41" s="19">
        <f t="shared" si="6"/>
        <v>-1.1404133998574428E-2</v>
      </c>
    </row>
    <row r="42" spans="1:13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4482</v>
      </c>
      <c r="J42" s="18">
        <f>Table2[[#This Row],[Fjöldi 
1. okt. 2025]]-Table2[[#This Row],[Fjöldi 
1. des. 2024]]</f>
        <v>51</v>
      </c>
      <c r="K42" s="19">
        <f t="shared" si="6"/>
        <v>1.1509817197020933E-2</v>
      </c>
    </row>
    <row r="43" spans="1:13" ht="24" customHeight="1" x14ac:dyDescent="0.25">
      <c r="A43" s="20" t="s">
        <v>47</v>
      </c>
      <c r="B43" s="24"/>
      <c r="C43" s="22">
        <f t="shared" ref="C43:I43" si="7">SUM(C44:C54)</f>
        <v>30596</v>
      </c>
      <c r="D43" s="22">
        <f t="shared" si="7"/>
        <v>30632</v>
      </c>
      <c r="E43" s="22">
        <f t="shared" si="7"/>
        <v>31118</v>
      </c>
      <c r="F43" s="22">
        <f t="shared" si="7"/>
        <v>31789</v>
      </c>
      <c r="G43" s="22">
        <f t="shared" si="7"/>
        <v>32339</v>
      </c>
      <c r="H43" s="22">
        <f t="shared" si="7"/>
        <v>32771</v>
      </c>
      <c r="I43" s="22">
        <f t="shared" si="7"/>
        <v>33061</v>
      </c>
      <c r="J43" s="23">
        <f>Table2[[#This Row],[Fjöldi 
1. okt. 2025]]-Table2[[#This Row],[Fjöldi 
1. des. 2024]]</f>
        <v>290</v>
      </c>
      <c r="K43" s="11">
        <f t="shared" si="6"/>
        <v>8.8492874797838628E-3</v>
      </c>
      <c r="M43" s="33"/>
    </row>
    <row r="44" spans="1:13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20556</v>
      </c>
      <c r="J44" s="18">
        <f>Table2[[#This Row],[Fjöldi 
1. okt. 2025]]-Table2[[#This Row],[Fjöldi 
1. des. 2024]]</f>
        <v>174</v>
      </c>
      <c r="K44" s="19">
        <f t="shared" si="6"/>
        <v>8.536944362673049E-3</v>
      </c>
    </row>
    <row r="45" spans="1:13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3202</v>
      </c>
      <c r="J45" s="18">
        <f>Table2[[#This Row],[Fjöldi 
1. okt. 2025]]-Table2[[#This Row],[Fjöldi 
1. des. 2024]]</f>
        <v>-50</v>
      </c>
      <c r="K45" s="19">
        <f t="shared" si="6"/>
        <v>-1.5375153751537529E-2</v>
      </c>
    </row>
    <row r="46" spans="1:13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2018</v>
      </c>
      <c r="J46" s="18">
        <f>Table2[[#This Row],[Fjöldi 
1. okt. 2025]]-Table2[[#This Row],[Fjöldi 
1. des. 2024]]</f>
        <v>13</v>
      </c>
      <c r="K46" s="19">
        <f t="shared" si="6"/>
        <v>6.4837905236907467E-3</v>
      </c>
    </row>
    <row r="47" spans="1:13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1952</v>
      </c>
      <c r="J47" s="18">
        <f>Table2[[#This Row],[Fjöldi 
1. okt. 2025]]-Table2[[#This Row],[Fjöldi 
1. des. 2024]]</f>
        <v>2</v>
      </c>
      <c r="K47" s="19">
        <f t="shared" si="6"/>
        <v>1.0256410256410664E-3</v>
      </c>
    </row>
    <row r="48" spans="1:13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1227</v>
      </c>
      <c r="J48" s="18">
        <f>Table2[[#This Row],[Fjöldi 
1. okt. 2025]]-Table2[[#This Row],[Fjöldi 
1. des. 2024]]</f>
        <v>29</v>
      </c>
      <c r="K48" s="19">
        <f t="shared" si="6"/>
        <v>2.4207011686143476E-2</v>
      </c>
    </row>
    <row r="49" spans="1:13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938</v>
      </c>
      <c r="J49" s="18">
        <f>Table2[[#This Row],[Fjöldi 
1. okt. 2025]]-Table2[[#This Row],[Fjöldi 
1. des. 2024]]</f>
        <v>73</v>
      </c>
      <c r="K49" s="19">
        <f t="shared" si="6"/>
        <v>8.4393063583815042E-2</v>
      </c>
    </row>
    <row r="50" spans="1:13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520</v>
      </c>
      <c r="J50" s="18">
        <f>Table2[[#This Row],[Fjöldi 
1. okt. 2025]]-Table2[[#This Row],[Fjöldi 
1. des. 2024]]</f>
        <v>2</v>
      </c>
      <c r="K50" s="19">
        <f t="shared" si="6"/>
        <v>3.8610038610038533E-3</v>
      </c>
    </row>
    <row r="51" spans="1:13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380</v>
      </c>
      <c r="J51" s="18">
        <f>Table2[[#This Row],[Fjöldi 
1. okt. 2025]]-Table2[[#This Row],[Fjöldi 
1. des. 2024]]</f>
        <v>-24</v>
      </c>
      <c r="K51" s="19">
        <f t="shared" si="6"/>
        <v>-5.9405940594059459E-2</v>
      </c>
    </row>
    <row r="52" spans="1:13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18">
        <f>Table2[[#This Row],[Fjöldi 
1. okt. 2025]]-Table2[[#This Row],[Fjöldi 
1. des. 2024]]</f>
        <v>1</v>
      </c>
      <c r="K52" s="19">
        <f t="shared" si="6"/>
        <v>1.8181818181818077E-2</v>
      </c>
    </row>
    <row r="53" spans="1:13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1614</v>
      </c>
      <c r="J53" s="18">
        <f>Table2[[#This Row],[Fjöldi 
1. okt. 2025]]-Table2[[#This Row],[Fjöldi 
1. des. 2024]]</f>
        <v>73</v>
      </c>
      <c r="K53" s="19">
        <f t="shared" si="6"/>
        <v>4.7371836469824791E-2</v>
      </c>
    </row>
    <row r="54" spans="1:13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598</v>
      </c>
      <c r="J54" s="18">
        <f>Table2[[#This Row],[Fjöldi 
1. okt. 2025]]-Table2[[#This Row],[Fjöldi 
1. des. 2024]]</f>
        <v>-3</v>
      </c>
      <c r="K54" s="19">
        <f t="shared" si="6"/>
        <v>-4.991680532445919E-3</v>
      </c>
    </row>
    <row r="55" spans="1:13" ht="19.5" customHeight="1" x14ac:dyDescent="0.25">
      <c r="A55" s="20" t="s">
        <v>59</v>
      </c>
      <c r="B55" s="24"/>
      <c r="C55" s="22">
        <f t="shared" ref="C55:I55" si="8">SUM(C56:C59)</f>
        <v>10740</v>
      </c>
      <c r="D55" s="22">
        <f t="shared" si="8"/>
        <v>10849</v>
      </c>
      <c r="E55" s="22">
        <f t="shared" si="8"/>
        <v>11014</v>
      </c>
      <c r="F55" s="22">
        <f t="shared" si="8"/>
        <v>11232</v>
      </c>
      <c r="G55" s="22">
        <f t="shared" si="8"/>
        <v>11502</v>
      </c>
      <c r="H55" s="22">
        <f t="shared" si="8"/>
        <v>11639</v>
      </c>
      <c r="I55" s="22">
        <f t="shared" si="8"/>
        <v>11632</v>
      </c>
      <c r="J55" s="23">
        <f>Table2[[#This Row],[Fjöldi 
1. okt. 2025]]-Table2[[#This Row],[Fjöldi 
1. des. 2024]]</f>
        <v>-7</v>
      </c>
      <c r="K55" s="11">
        <f t="shared" si="6"/>
        <v>-6.0142623936765283E-4</v>
      </c>
      <c r="M55" s="33"/>
    </row>
    <row r="56" spans="1:13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5437</v>
      </c>
      <c r="J56" s="18">
        <f>Table2[[#This Row],[Fjöldi 
1. okt. 2025]]-Table2[[#This Row],[Fjöldi 
1. des. 2024]]</f>
        <v>-26</v>
      </c>
      <c r="K56" s="19">
        <f t="shared" si="6"/>
        <v>-4.7592897675270418E-3</v>
      </c>
    </row>
    <row r="57" spans="1:13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5421</v>
      </c>
      <c r="J57" s="18">
        <f>Table2[[#This Row],[Fjöldi 
1. okt. 2025]]-Table2[[#This Row],[Fjöldi 
1. des. 2024]]</f>
        <v>13</v>
      </c>
      <c r="K57" s="19">
        <f t="shared" si="6"/>
        <v>2.4038461538462563E-3</v>
      </c>
    </row>
    <row r="58" spans="1:13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661</v>
      </c>
      <c r="J58" s="18">
        <f>Table2[[#This Row],[Fjöldi 
1. okt. 2025]]-Table2[[#This Row],[Fjöldi 
1. des. 2024]]</f>
        <v>-7</v>
      </c>
      <c r="K58" s="19">
        <f t="shared" si="6"/>
        <v>-1.0479041916167664E-2</v>
      </c>
    </row>
    <row r="59" spans="1:13" ht="15.75" x14ac:dyDescent="0.25">
      <c r="A59" s="14">
        <v>7505</v>
      </c>
      <c r="B59" s="17" t="s">
        <v>63</v>
      </c>
      <c r="C59" s="12">
        <v>86</v>
      </c>
      <c r="D59" s="12">
        <v>98</v>
      </c>
      <c r="E59" s="12">
        <v>100</v>
      </c>
      <c r="F59" s="12">
        <v>96</v>
      </c>
      <c r="G59" s="12">
        <v>103</v>
      </c>
      <c r="H59" s="12">
        <v>100</v>
      </c>
      <c r="I59" s="12">
        <v>113</v>
      </c>
      <c r="J59" s="18">
        <f>Table2[[#This Row],[Fjöldi 
1. okt. 2025]]-Table2[[#This Row],[Fjöldi 
1. des. 2024]]</f>
        <v>13</v>
      </c>
      <c r="K59" s="19">
        <f t="shared" si="6"/>
        <v>0.12999999999999989</v>
      </c>
    </row>
    <row r="60" spans="1:13" ht="20.25" customHeight="1" x14ac:dyDescent="0.25">
      <c r="A60" s="20" t="s">
        <v>64</v>
      </c>
      <c r="B60" s="21"/>
      <c r="C60" s="22">
        <f t="shared" ref="C60:I60" si="9">SUM(C61:C75)</f>
        <v>30829</v>
      </c>
      <c r="D60" s="22">
        <f t="shared" si="9"/>
        <v>31358</v>
      </c>
      <c r="E60" s="22">
        <f t="shared" si="9"/>
        <v>32380</v>
      </c>
      <c r="F60" s="22">
        <f t="shared" si="9"/>
        <v>33763</v>
      </c>
      <c r="G60" s="22">
        <f t="shared" si="9"/>
        <v>35457</v>
      </c>
      <c r="H60" s="22">
        <f t="shared" si="9"/>
        <v>36798</v>
      </c>
      <c r="I60" s="22">
        <f t="shared" si="9"/>
        <v>37940</v>
      </c>
      <c r="J60" s="23">
        <f>Table2[[#This Row],[Fjöldi 
1. okt. 2025]]-Table2[[#This Row],[Fjöldi 
1. des. 2024]]</f>
        <v>1142</v>
      </c>
      <c r="K60" s="11">
        <f t="shared" si="6"/>
        <v>3.1034295342138085E-2</v>
      </c>
      <c r="M60" s="33"/>
    </row>
    <row r="61" spans="1:13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4762</v>
      </c>
      <c r="J61" s="18">
        <f>Table2[[#This Row],[Fjöldi 
1. okt. 2025]]-Table2[[#This Row],[Fjöldi 
1. des. 2024]]</f>
        <v>44</v>
      </c>
      <c r="K61" s="19">
        <f t="shared" si="6"/>
        <v>9.3259855871132835E-3</v>
      </c>
    </row>
    <row r="62" spans="1:13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12829</v>
      </c>
      <c r="J62" s="18">
        <f>Table2[[#This Row],[Fjöldi 
1. okt. 2025]]-Table2[[#This Row],[Fjöldi 
1. des. 2024]]</f>
        <v>499</v>
      </c>
      <c r="K62" s="19">
        <f t="shared" si="6"/>
        <v>4.0470397404704039E-2</v>
      </c>
    </row>
    <row r="63" spans="1:13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2803</v>
      </c>
      <c r="J63" s="18">
        <f>Table2[[#This Row],[Fjöldi 
1. okt. 2025]]-Table2[[#This Row],[Fjöldi 
1. des. 2024]]</f>
        <v>70</v>
      </c>
      <c r="K63" s="19">
        <f t="shared" si="6"/>
        <v>2.5612879619465678E-2</v>
      </c>
    </row>
    <row r="64" spans="1:13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1141</v>
      </c>
      <c r="J64" s="18">
        <f>Table2[[#This Row],[Fjöldi 
1. okt. 2025]]-Table2[[#This Row],[Fjöldi 
1. des. 2024]]</f>
        <v>59</v>
      </c>
      <c r="K64" s="19">
        <f t="shared" si="6"/>
        <v>5.4528650646950005E-2</v>
      </c>
    </row>
    <row r="65" spans="1:11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752</v>
      </c>
      <c r="J65" s="18">
        <f>Table2[[#This Row],[Fjöldi 
1. okt. 2025]]-Table2[[#This Row],[Fjöldi 
1. des. 2024]]</f>
        <v>40</v>
      </c>
      <c r="K65" s="19">
        <f t="shared" si="6"/>
        <v>5.6179775280898792E-2</v>
      </c>
    </row>
    <row r="66" spans="1:11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340</v>
      </c>
      <c r="J66" s="18">
        <f>Table2[[#This Row],[Fjöldi 
1. okt. 2025]]-Table2[[#This Row],[Fjöldi 
1. des. 2024]]</f>
        <v>17</v>
      </c>
      <c r="K66" s="19">
        <f t="shared" si="6"/>
        <v>5.2631578947368363E-2</v>
      </c>
    </row>
    <row r="67" spans="1:11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2240</v>
      </c>
      <c r="J67" s="18">
        <f>Table2[[#This Row],[Fjöldi 
1. okt. 2025]]-Table2[[#This Row],[Fjöldi 
1. des. 2024]]</f>
        <v>60</v>
      </c>
      <c r="K67" s="19">
        <f t="shared" si="6"/>
        <v>2.7522935779816571E-2</v>
      </c>
    </row>
    <row r="68" spans="1:11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2040</v>
      </c>
      <c r="J68" s="18">
        <f>Table2[[#This Row],[Fjöldi 
1. okt. 2025]]-Table2[[#This Row],[Fjöldi 
1. des. 2024]]</f>
        <v>13</v>
      </c>
      <c r="K68" s="19">
        <f t="shared" si="6"/>
        <v>6.4134188455846619E-3</v>
      </c>
    </row>
    <row r="69" spans="1:11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980</v>
      </c>
      <c r="J69" s="18">
        <f>Table2[[#This Row],[Fjöldi 
1. okt. 2025]]-Table2[[#This Row],[Fjöldi 
1. des. 2024]]</f>
        <v>23</v>
      </c>
      <c r="K69" s="19">
        <f t="shared" si="6"/>
        <v>2.4033437826541215E-2</v>
      </c>
    </row>
    <row r="70" spans="1:11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3424</v>
      </c>
      <c r="J70" s="18">
        <f>Table2[[#This Row],[Fjöldi 
1. okt. 2025]]-Table2[[#This Row],[Fjöldi 
1. des. 2024]]</f>
        <v>45</v>
      </c>
      <c r="K70" s="19">
        <f t="shared" ref="K70:K75" si="10">I70/H70-1</f>
        <v>1.331754957087905E-2</v>
      </c>
    </row>
    <row r="71" spans="1:11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2987</v>
      </c>
      <c r="J71" s="18">
        <f>Table2[[#This Row],[Fjöldi 
1. okt. 2025]]-Table2[[#This Row],[Fjöldi 
1. des. 2024]]</f>
        <v>86</v>
      </c>
      <c r="K71" s="19">
        <f t="shared" si="10"/>
        <v>2.9644950017235328E-2</v>
      </c>
    </row>
    <row r="72" spans="1:11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694</v>
      </c>
      <c r="J72" s="18">
        <f>Table2[[#This Row],[Fjöldi 
1. okt. 2025]]-Table2[[#This Row],[Fjöldi 
1. des. 2024]]</f>
        <v>83</v>
      </c>
      <c r="K72" s="19">
        <f t="shared" si="10"/>
        <v>0.1358428805237315</v>
      </c>
    </row>
    <row r="73" spans="1:11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645</v>
      </c>
      <c r="J73" s="18">
        <f>Table2[[#This Row],[Fjöldi 
1. okt. 2025]]-Table2[[#This Row],[Fjöldi 
1. des. 2024]]</f>
        <v>17</v>
      </c>
      <c r="K73" s="19">
        <f t="shared" si="10"/>
        <v>2.7070063694267565E-2</v>
      </c>
    </row>
    <row r="74" spans="1:11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1554</v>
      </c>
      <c r="J74" s="18">
        <f>Table2[[#This Row],[Fjöldi 
1. okt. 2025]]-Table2[[#This Row],[Fjöldi 
1. des. 2024]]</f>
        <v>76</v>
      </c>
      <c r="K74" s="19">
        <f t="shared" si="10"/>
        <v>5.1420838971583116E-2</v>
      </c>
    </row>
    <row r="75" spans="1:11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749</v>
      </c>
      <c r="J75" s="18">
        <f>Table2[[#This Row],[Fjöldi 
1. okt. 2025]]-Table2[[#This Row],[Fjöldi 
1. des. 2024]]</f>
        <v>10</v>
      </c>
      <c r="K75" s="19">
        <f t="shared" si="10"/>
        <v>1.3531799729364025E-2</v>
      </c>
    </row>
    <row r="76" spans="1:11" ht="14.25" customHeight="1" x14ac:dyDescent="0.25">
      <c r="A76" s="14"/>
      <c r="B76" s="17"/>
      <c r="E76" s="12"/>
      <c r="F76" s="12"/>
      <c r="G76" s="12"/>
      <c r="H76" s="12"/>
      <c r="I76" s="12"/>
      <c r="J76" s="38"/>
      <c r="K76" s="37"/>
    </row>
    <row r="77" spans="1:11" ht="15.75" customHeight="1" x14ac:dyDescent="0.25">
      <c r="A77" s="25" t="s">
        <v>80</v>
      </c>
      <c r="B77" s="26"/>
      <c r="C77" s="27">
        <f t="shared" ref="C77:J77" si="11">C60+C55+C43+C38+C29+C19+C14+C6</f>
        <v>363786</v>
      </c>
      <c r="D77" s="27">
        <f t="shared" si="11"/>
        <v>369623</v>
      </c>
      <c r="E77" s="27">
        <f t="shared" si="11"/>
        <v>375685</v>
      </c>
      <c r="F77" s="27">
        <f t="shared" si="11"/>
        <v>386814</v>
      </c>
      <c r="G77" s="27">
        <f t="shared" si="11"/>
        <v>398290</v>
      </c>
      <c r="H77" s="27">
        <f t="shared" si="11"/>
        <v>406046</v>
      </c>
      <c r="I77" s="27">
        <f t="shared" si="11"/>
        <v>410165</v>
      </c>
      <c r="J77" s="28">
        <f t="shared" si="11"/>
        <v>4119</v>
      </c>
      <c r="K77" s="34">
        <f>I77/H77-1</f>
        <v>1.0144170857488977E-2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81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30" priority="238">
      <formula>"MOD(ROW(),2)=1"</formula>
    </cfRule>
  </conditionalFormatting>
  <conditionalFormatting sqref="G7:G13">
    <cfRule type="expression" dxfId="29" priority="175">
      <formula>"MOD(ROW(),2)=1"</formula>
    </cfRule>
  </conditionalFormatting>
  <conditionalFormatting sqref="G15:G18">
    <cfRule type="expression" dxfId="28" priority="174">
      <formula>"MOD(ROW(),2)=1"</formula>
    </cfRule>
  </conditionalFormatting>
  <conditionalFormatting sqref="G20:G28">
    <cfRule type="expression" dxfId="27" priority="173">
      <formula>"MOD(ROW(),2)=1"</formula>
    </cfRule>
  </conditionalFormatting>
  <conditionalFormatting sqref="G44:G54">
    <cfRule type="expression" dxfId="26" priority="170">
      <formula>"MOD(ROW(),2)=1"</formula>
    </cfRule>
  </conditionalFormatting>
  <conditionalFormatting sqref="G56:G59">
    <cfRule type="expression" dxfId="25" priority="169">
      <formula>"MOD(ROW(),2)=1"</formula>
    </cfRule>
  </conditionalFormatting>
  <conditionalFormatting sqref="G61:G75">
    <cfRule type="expression" dxfId="24" priority="168">
      <formula>"MOD(ROW(),2)=1"</formula>
    </cfRule>
  </conditionalFormatting>
  <conditionalFormatting sqref="H7:H13">
    <cfRule type="expression" dxfId="23" priority="86">
      <formula>"MOD(ROW(),2)=1"</formula>
    </cfRule>
  </conditionalFormatting>
  <conditionalFormatting sqref="H15:H18">
    <cfRule type="expression" dxfId="22" priority="85">
      <formula>"MOD(ROW(),2)=1"</formula>
    </cfRule>
  </conditionalFormatting>
  <conditionalFormatting sqref="H20:H28">
    <cfRule type="expression" dxfId="21" priority="84">
      <formula>"MOD(ROW(),2)=1"</formula>
    </cfRule>
  </conditionalFormatting>
  <conditionalFormatting sqref="H44:H54">
    <cfRule type="expression" dxfId="20" priority="81">
      <formula>"MOD(ROW(),2)=1"</formula>
    </cfRule>
  </conditionalFormatting>
  <conditionalFormatting sqref="H56:H59">
    <cfRule type="expression" dxfId="19" priority="80">
      <formula>"MOD(ROW(),2)=1"</formula>
    </cfRule>
  </conditionalFormatting>
  <conditionalFormatting sqref="H61:H75">
    <cfRule type="expression" dxfId="18" priority="79">
      <formula>"MOD(ROW(),2)=1"</formula>
    </cfRule>
  </conditionalFormatting>
  <conditionalFormatting sqref="J8:J75 K8:K77 J77">
    <cfRule type="cellIs" dxfId="9" priority="245" operator="lessThan">
      <formula>0</formula>
    </cfRule>
  </conditionalFormatting>
  <conditionalFormatting sqref="K6 J7:K7">
    <cfRule type="cellIs" dxfId="8" priority="246" operator="lessThan">
      <formula>0</formula>
    </cfRule>
  </conditionalFormatting>
  <conditionalFormatting sqref="I7:I13">
    <cfRule type="expression" dxfId="7" priority="8">
      <formula>"MOD(ROW(),2)=1"</formula>
    </cfRule>
  </conditionalFormatting>
  <conditionalFormatting sqref="I15:I18">
    <cfRule type="expression" dxfId="6" priority="7">
      <formula>"MOD(ROW(),2)=1"</formula>
    </cfRule>
  </conditionalFormatting>
  <conditionalFormatting sqref="I20:I28">
    <cfRule type="expression" dxfId="5" priority="6">
      <formula>"MOD(ROW(),2)=1"</formula>
    </cfRule>
  </conditionalFormatting>
  <conditionalFormatting sqref="I30:I37">
    <cfRule type="expression" dxfId="4" priority="5">
      <formula>"MOD(ROW(),2)=1"</formula>
    </cfRule>
  </conditionalFormatting>
  <conditionalFormatting sqref="I39:I42">
    <cfRule type="expression" dxfId="3" priority="4">
      <formula>"MOD(ROW(),2)=1"</formula>
    </cfRule>
  </conditionalFormatting>
  <conditionalFormatting sqref="I44:I54">
    <cfRule type="expression" dxfId="2" priority="3">
      <formula>"MOD(ROW(),2)=1"</formula>
    </cfRule>
  </conditionalFormatting>
  <conditionalFormatting sqref="I56:I59">
    <cfRule type="expression" dxfId="1" priority="2">
      <formula>"MOD(ROW(),2)=1"</formula>
    </cfRule>
  </conditionalFormatting>
  <conditionalFormatting sqref="I61:I75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142DF4-98C9-4593-9B8D-3A67FFB2C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0f55361a-f833-4a43-8605-93890fbeb092"/>
    <ds:schemaRef ds:uri="ce491b4c-21e0-4ad2-a6a6-d5ec7b74d6e6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2025-10-07T12:43:15Z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